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8" activeTab="8"/>
  </bookViews>
  <sheets>
    <sheet name="бюджет 2016 " sheetId="1" r:id="rId1"/>
    <sheet name="викон 1 кв.2016 " sheetId="2" r:id="rId2"/>
    <sheet name="сесія 1 кв.2016" sheetId="3" r:id="rId3"/>
    <sheet name="бюджет 2016 квітень" sheetId="4" r:id="rId4"/>
    <sheet name="зміни бюджет 2016 липень " sheetId="5" r:id="rId5"/>
    <sheet name="викон 1півр.2016  " sheetId="6" r:id="rId6"/>
    <sheet name="сесія  2016 серпень" sheetId="7" r:id="rId7"/>
    <sheet name="сесія  2016 жовтень" sheetId="8" r:id="rId8"/>
    <sheet name="сесія  2016 грудень" sheetId="9" r:id="rId9"/>
  </sheets>
  <definedNames>
    <definedName name="_xlnm.Print_Area" localSheetId="0">'бюджет 2016 '!$A$1:$F$130</definedName>
    <definedName name="_xlnm.Print_Area" localSheetId="3">'бюджет 2016 квітень'!$A$1:$F$130</definedName>
    <definedName name="_xlnm.Print_Area" localSheetId="4">'зміни бюджет 2016 липень '!$A$1:$F$134</definedName>
    <definedName name="_xlnm.Print_Area" localSheetId="8">'сесія  2016 грудень'!$A$1:$F$148</definedName>
    <definedName name="_xlnm.Print_Area" localSheetId="7">'сесія  2016 жовтень'!$A$1:$F$150</definedName>
    <definedName name="_xlnm.Print_Area" localSheetId="6">'сесія  2016 серпень'!$A$1:$F$146</definedName>
  </definedNames>
  <calcPr fullCalcOnLoad="1"/>
</workbook>
</file>

<file path=xl/sharedStrings.xml><?xml version="1.0" encoding="utf-8"?>
<sst xmlns="http://schemas.openxmlformats.org/spreadsheetml/2006/main" count="1367" uniqueCount="297">
  <si>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</si>
  <si>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</si>
  <si>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</si>
  <si>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</si>
  <si>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</si>
  <si>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</si>
  <si>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</si>
  <si>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</si>
  <si>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</si>
  <si>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</si>
  <si>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</si>
  <si>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</si>
  <si>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</si>
  <si>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</si>
  <si>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</si>
  <si>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</si>
  <si>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</si>
  <si>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</si>
  <si>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</si>
  <si>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</si>
  <si>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</si>
  <si>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</si>
  <si>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</si>
  <si>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</si>
  <si>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</si>
  <si>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</si>
  <si>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</si>
  <si>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</si>
  <si>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</si>
  <si>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</si>
  <si>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</si>
  <si>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</si>
  <si>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</si>
  <si>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</si>
  <si>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</si>
  <si>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</si>
  <si>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</si>
  <si>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</si>
  <si>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</si>
  <si>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</si>
  <si>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</si>
  <si>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</si>
  <si>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</si>
  <si>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</si>
  <si>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</si>
  <si>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</si>
  <si>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</si>
  <si>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</si>
  <si>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</si>
  <si>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</si>
  <si>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</si>
  <si>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</si>
  <si>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</si>
  <si>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</si>
  <si>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</si>
  <si>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</si>
  <si>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</si>
  <si>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</si>
  <si>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</si>
  <si>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</si>
  <si>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</si>
  <si>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</si>
  <si>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</si>
  <si>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</si>
  <si>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</si>
  <si>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</si>
  <si>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</si>
  <si>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</si>
  <si>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</si>
  <si>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</si>
  <si>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</si>
  <si>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</si>
  <si>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</si>
  <si>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</si>
  <si>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</si>
  <si>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</si>
  <si>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</si>
  <si>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</si>
  <si>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</si>
  <si>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</si>
  <si>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</si>
  <si>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</si>
  <si>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</si>
  <si>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</si>
  <si>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</si>
  <si>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</si>
  <si>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Уточнений</t>
  </si>
  <si>
    <t>Комунальний податок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</si>
  <si>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</si>
  <si>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</si>
  <si>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</si>
  <si>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</si>
  <si>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</si>
  <si>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</si>
  <si>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</si>
  <si>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Збір за припаркування автотранспорту</t>
  </si>
  <si>
    <t>до рішення районної у місті Дніпропетровську ради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</si>
  <si>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</si>
  <si>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</si>
  <si>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</si>
  <si>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</si>
  <si>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</si>
  <si>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</si>
  <si>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</si>
  <si>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</si>
  <si>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</si>
  <si>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</si>
  <si>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</si>
  <si>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</si>
  <si>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</si>
  <si>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</si>
  <si>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</si>
  <si>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</si>
  <si>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</si>
  <si>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</si>
  <si>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</si>
  <si>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</si>
  <si>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</si>
  <si>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</si>
  <si>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</si>
  <si>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</si>
  <si>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</si>
  <si>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</si>
  <si>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</si>
  <si>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</si>
  <si>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</si>
  <si>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</si>
  <si>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</si>
  <si>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</si>
  <si>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</si>
  <si>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</si>
  <si>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</si>
  <si>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</si>
  <si>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 xml:space="preserve">                       Звіт про виконання доходної частини бюджету по Бабушкінському району за 1 квартал 2016 року</t>
  </si>
  <si>
    <t>план на</t>
  </si>
  <si>
    <t>1 кв. 2016 рік</t>
  </si>
  <si>
    <t>1 кв.2016 рік</t>
  </si>
  <si>
    <t xml:space="preserve"> по бюджету району</t>
  </si>
  <si>
    <t xml:space="preserve"> на 1 кв.2016 рік</t>
  </si>
  <si>
    <t xml:space="preserve"> на 1 кв. 2016 рік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</si>
  <si>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</si>
  <si>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</si>
  <si>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</si>
  <si>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</si>
  <si>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</si>
  <si>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</si>
  <si>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</si>
  <si>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</si>
  <si>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</si>
  <si>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</si>
  <si>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</si>
  <si>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</si>
  <si>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</si>
  <si>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</si>
  <si>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</si>
  <si>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</si>
  <si>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</si>
  <si>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</si>
  <si>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</si>
  <si>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</si>
  <si>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</si>
  <si>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</si>
  <si>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</si>
  <si>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</si>
  <si>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</si>
  <si>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</si>
  <si>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</si>
  <si>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</si>
  <si>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</si>
  <si>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</si>
  <si>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</si>
  <si>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</si>
  <si>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</si>
  <si>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</si>
  <si>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</si>
  <si>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</si>
  <si>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</si>
  <si>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</si>
  <si>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</si>
  <si>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</si>
  <si>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</si>
  <si>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</si>
  <si>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</si>
  <si>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</si>
  <si>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</si>
  <si>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</si>
  <si>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</si>
  <si>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</si>
  <si>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</si>
  <si>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</si>
  <si>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</si>
  <si>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</si>
  <si>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</si>
  <si>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</si>
  <si>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</si>
  <si>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</si>
  <si>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</si>
  <si>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</si>
  <si>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</si>
  <si>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</si>
  <si>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</si>
  <si>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</si>
  <si>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</si>
  <si>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</si>
  <si>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</si>
  <si>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</si>
  <si>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</si>
  <si>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</si>
  <si>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</si>
  <si>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</si>
  <si>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</si>
  <si>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</si>
  <si>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</si>
  <si>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</si>
  <si>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</si>
  <si>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</si>
  <si>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</si>
  <si>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</si>
  <si>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</si>
  <si>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</si>
  <si>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</si>
  <si>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</si>
  <si>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</si>
  <si>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</si>
  <si>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</si>
  <si>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</si>
  <si>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</si>
  <si>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</si>
  <si>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</si>
  <si>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</si>
  <si>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</si>
  <si>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</si>
  <si>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</si>
  <si>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Інші субвенції (субвенція з міського бюджету на виконання заходів Програми зайнятості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</si>
  <si>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</si>
  <si>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</si>
  <si>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</si>
  <si>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</si>
  <si>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</si>
  <si>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</si>
  <si>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</si>
  <si>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</si>
  <si>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>грн.</t>
  </si>
  <si>
    <t>Керуючий справами виконкому</t>
  </si>
  <si>
    <t>М.В.Ребченко</t>
  </si>
  <si>
    <t>План по бюджету</t>
  </si>
  <si>
    <t>до плану</t>
  </si>
  <si>
    <t>до  плану</t>
  </si>
  <si>
    <t>до уточненого плану</t>
  </si>
  <si>
    <t xml:space="preserve">  по бюджету району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</si>
  <si>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</si>
  <si>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</si>
  <si>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</si>
  <si>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</si>
  <si>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</si>
  <si>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 xml:space="preserve">                       Звіт про виконання доходної частини бюджету по Шевченківському району за 1 півріччя 2016 року</t>
  </si>
  <si>
    <t xml:space="preserve"> 2016 рік</t>
  </si>
  <si>
    <t>2016 року</t>
  </si>
  <si>
    <t>Уточнений план</t>
  </si>
  <si>
    <t>на звітний період</t>
  </si>
  <si>
    <t>за звітний</t>
  </si>
  <si>
    <t xml:space="preserve"> на 2016 рік</t>
  </si>
  <si>
    <t xml:space="preserve">Уточнений план </t>
  </si>
  <si>
    <t xml:space="preserve">по бюджету району </t>
  </si>
  <si>
    <t>на 2016 рік</t>
  </si>
  <si>
    <t>епохи тоталітарного режиму на території району)</t>
  </si>
  <si>
    <t xml:space="preserve">Інші субвенції (субвенція з міського бюджету на оздоровлення та відпочинок дітей у 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</si>
  <si>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</si>
  <si>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</si>
  <si>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</si>
  <si>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</si>
  <si>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</si>
  <si>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</si>
  <si>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</si>
  <si>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</t>
  </si>
  <si>
    <t>по бюджету району</t>
  </si>
  <si>
    <t>Заступник голови районної у місті ради, в.о заступника голови районної у місті</t>
  </si>
  <si>
    <t>ради з питань діяльності виконавчих органів - в.о. керуючого виконкому</t>
  </si>
  <si>
    <t>А.В. Атаманенко</t>
  </si>
  <si>
    <t xml:space="preserve">         від ____________________ № __________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</si>
  <si>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</si>
  <si>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</si>
  <si>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</si>
  <si>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</si>
  <si>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</si>
  <si>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</si>
  <si>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 xml:space="preserve">у закладах освіти - капітальний ремонт, реконструкція, встановлення вузлів обліку </t>
  </si>
  <si>
    <t>природного газу та коректорів)</t>
  </si>
  <si>
    <t>Кошти, що передаються із загального фонду до бюджету розвитку (спеціальний фонд)</t>
  </si>
  <si>
    <t>Інші субвенції (субвенція з міського бюджету на утримання управління праці та соціального</t>
  </si>
  <si>
    <t>захисту населення)</t>
  </si>
  <si>
    <t>Інші субвенції (субвенція з міського бюджету на проведення капітальних  ремонтів закладів</t>
  </si>
  <si>
    <t>освіти)</t>
  </si>
  <si>
    <t>Заступник голови районної у місті ради з питань діяльності виконавчих органів-керуючий справами виконкому</t>
  </si>
  <si>
    <t xml:space="preserve">  до розпорядження голови районної у місті  ради</t>
  </si>
  <si>
    <t xml:space="preserve"> Додаток  1</t>
  </si>
  <si>
    <t xml:space="preserve"> від 30.12.2016  № 141-р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</si>
</sst>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2" fontId="1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17">
      <alignment/>
      <protection/>
    </xf>
    <xf numFmtId="0" fontId="4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4" fillId="0" borderId="4" xfId="17" applyFont="1" applyBorder="1">
      <alignment/>
      <protection/>
    </xf>
    <xf numFmtId="0" fontId="4" fillId="0" borderId="8" xfId="17" applyFont="1" applyBorder="1">
      <alignment/>
      <protection/>
    </xf>
    <xf numFmtId="0" fontId="4" fillId="0" borderId="7" xfId="17" applyFont="1" applyBorder="1">
      <alignment/>
      <protection/>
    </xf>
    <xf numFmtId="0" fontId="4" fillId="0" borderId="10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4" fillId="0" borderId="1" xfId="17" applyFont="1" applyBorder="1" applyAlignment="1">
      <alignment/>
      <protection/>
    </xf>
    <xf numFmtId="0" fontId="4" fillId="0" borderId="11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174" fontId="3" fillId="0" borderId="0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8" fillId="0" borderId="0" xfId="17" applyFont="1">
      <alignment/>
      <protection/>
    </xf>
    <xf numFmtId="0" fontId="4" fillId="0" borderId="0" xfId="17" applyFont="1" applyBorder="1">
      <alignment/>
      <protection/>
    </xf>
    <xf numFmtId="0" fontId="0" fillId="0" borderId="1" xfId="17" applyFont="1" applyBorder="1" applyAlignment="1">
      <alignment horizontal="center"/>
      <protection/>
    </xf>
    <xf numFmtId="0" fontId="0" fillId="0" borderId="3" xfId="17" applyFont="1" applyBorder="1">
      <alignment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>
      <alignment/>
      <protection/>
    </xf>
    <xf numFmtId="172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8" xfId="17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7" fillId="0" borderId="3" xfId="17" applyFont="1" applyBorder="1">
      <alignment/>
      <protection/>
    </xf>
    <xf numFmtId="0" fontId="7" fillId="0" borderId="2" xfId="17" applyFont="1" applyBorder="1" applyAlignment="1">
      <alignment horizontal="center"/>
      <protection/>
    </xf>
    <xf numFmtId="0" fontId="7" fillId="0" borderId="7" xfId="17" applyFont="1" applyBorder="1">
      <alignment/>
      <protection/>
    </xf>
    <xf numFmtId="0" fontId="7" fillId="0" borderId="4" xfId="17" applyFont="1" applyBorder="1" applyAlignment="1">
      <alignment horizontal="center"/>
      <protection/>
    </xf>
    <xf numFmtId="0" fontId="7" fillId="0" borderId="6" xfId="17" applyFont="1" applyBorder="1">
      <alignment/>
      <protection/>
    </xf>
    <xf numFmtId="0" fontId="7" fillId="0" borderId="0" xfId="17" applyFont="1" applyBorder="1">
      <alignment/>
      <protection/>
    </xf>
    <xf numFmtId="0" fontId="6" fillId="0" borderId="0" xfId="17" applyFont="1" applyBorder="1">
      <alignment/>
      <protection/>
    </xf>
    <xf numFmtId="0" fontId="6" fillId="0" borderId="1" xfId="17" applyFont="1" applyFill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7" fillId="0" borderId="5" xfId="17" applyFont="1" applyBorder="1">
      <alignment/>
      <protection/>
    </xf>
    <xf numFmtId="0" fontId="8" fillId="0" borderId="0" xfId="0" applyFont="1" applyAlignment="1">
      <alignment/>
    </xf>
    <xf numFmtId="0" fontId="6" fillId="0" borderId="3" xfId="17" applyFont="1" applyBorder="1">
      <alignment/>
      <protection/>
    </xf>
    <xf numFmtId="1" fontId="7" fillId="0" borderId="1" xfId="17" applyNumberFormat="1" applyFont="1" applyBorder="1" applyAlignment="1">
      <alignment horizontal="center"/>
      <protection/>
    </xf>
    <xf numFmtId="1" fontId="6" fillId="0" borderId="1" xfId="17" applyNumberFormat="1" applyFont="1" applyBorder="1" applyAlignment="1">
      <alignment horizontal="center"/>
      <protection/>
    </xf>
    <xf numFmtId="1" fontId="7" fillId="0" borderId="2" xfId="17" applyNumberFormat="1" applyFont="1" applyBorder="1" applyAlignment="1">
      <alignment horizontal="center"/>
      <protection/>
    </xf>
    <xf numFmtId="1" fontId="3" fillId="0" borderId="0" xfId="17" applyNumberFormat="1" applyFont="1" applyBorder="1" applyAlignment="1">
      <alignment horizontal="center"/>
      <protection/>
    </xf>
    <xf numFmtId="3" fontId="7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Fill="1" applyBorder="1" applyAlignment="1">
      <alignment horizontal="center"/>
      <protection/>
    </xf>
    <xf numFmtId="3" fontId="7" fillId="0" borderId="2" xfId="17" applyNumberFormat="1" applyFont="1" applyBorder="1" applyAlignment="1">
      <alignment horizontal="center"/>
      <protection/>
    </xf>
    <xf numFmtId="3" fontId="7" fillId="0" borderId="4" xfId="17" applyNumberFormat="1" applyFont="1" applyBorder="1" applyAlignment="1">
      <alignment horizontal="center"/>
      <protection/>
    </xf>
    <xf numFmtId="3" fontId="3" fillId="0" borderId="0" xfId="17" applyNumberFormat="1" applyFont="1" applyBorder="1" applyAlignment="1">
      <alignment horizontal="center"/>
      <protection/>
    </xf>
    <xf numFmtId="3" fontId="3" fillId="0" borderId="0" xfId="17" applyNumberFormat="1" applyFont="1" applyBorder="1">
      <alignment/>
      <protection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17" applyFont="1" applyAlignment="1">
      <alignment horizontal="right"/>
      <protection/>
    </xf>
    <xf numFmtId="3" fontId="6" fillId="2" borderId="1" xfId="17" applyNumberFormat="1" applyFont="1" applyFill="1" applyBorder="1" applyAlignment="1">
      <alignment horizontal="center"/>
      <protection/>
    </xf>
    <xf numFmtId="3" fontId="6" fillId="3" borderId="1" xfId="17" applyNumberFormat="1" applyFont="1" applyFill="1" applyBorder="1" applyAlignment="1">
      <alignment horizontal="center"/>
      <protection/>
    </xf>
    <xf numFmtId="172" fontId="0" fillId="0" borderId="8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4" fillId="0" borderId="0" xfId="17" applyFont="1" applyAlignment="1">
      <alignment/>
      <protection/>
    </xf>
    <xf numFmtId="0" fontId="6" fillId="4" borderId="0" xfId="0" applyFont="1" applyFill="1" applyBorder="1" applyAlignment="1">
      <alignment wrapText="1"/>
    </xf>
    <xf numFmtId="174" fontId="6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A1">
      <selection activeCell="F20" sqref="F2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spans="6:7" ht="13.5" thickBot="1">
      <c r="F7" s="155" t="s">
        <v>242</v>
      </c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>
        <v>0</v>
      </c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="75" zoomScaleNormal="75" workbookViewId="0" topLeftCell="A1">
      <selection activeCell="E154" sqref="E15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9" ht="12.75">
      <c r="A1" s="17"/>
      <c r="B1" s="17"/>
      <c r="C1" s="17"/>
      <c r="D1" s="19" t="s">
        <v>238</v>
      </c>
      <c r="E1" s="19"/>
      <c r="F1" s="19"/>
      <c r="G1" s="19"/>
      <c r="H1" s="17"/>
      <c r="I1" s="17"/>
    </row>
    <row r="2" spans="1:9" ht="12.75">
      <c r="A2" s="17"/>
      <c r="B2" s="17"/>
      <c r="C2" s="17"/>
      <c r="D2" s="19" t="s">
        <v>239</v>
      </c>
      <c r="E2" s="19"/>
      <c r="F2" s="19"/>
      <c r="G2" s="19"/>
      <c r="H2" s="17"/>
      <c r="I2" s="17"/>
    </row>
    <row r="3" spans="1:9" ht="12.75">
      <c r="A3" s="17"/>
      <c r="B3" s="17"/>
      <c r="C3" s="17"/>
      <c r="D3" s="19"/>
      <c r="E3" s="19"/>
      <c r="F3" s="19" t="s">
        <v>240</v>
      </c>
      <c r="G3" s="19" t="s">
        <v>241</v>
      </c>
      <c r="H3" s="19"/>
      <c r="I3" s="17"/>
    </row>
    <row r="4" spans="1:9" ht="18">
      <c r="A4" s="22"/>
      <c r="B4" s="17"/>
      <c r="C4" s="17"/>
      <c r="D4" s="17"/>
      <c r="E4" s="19"/>
      <c r="F4" s="19"/>
      <c r="G4" s="19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7" ht="13.5" thickBot="1">
      <c r="A9" s="19"/>
      <c r="B9" s="18"/>
      <c r="C9" s="52"/>
      <c r="D9" s="52"/>
      <c r="E9" s="18"/>
      <c r="F9" s="18"/>
      <c r="G9" s="153" t="s">
        <v>242</v>
      </c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83" t="s">
        <v>106</v>
      </c>
      <c r="G10" s="18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246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22568602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142687459.39499998</v>
      </c>
      <c r="F135" s="43">
        <f>E135/C135*100</f>
        <v>132.72943487109075</v>
      </c>
      <c r="G135" s="43">
        <f>E135/D135*100</f>
        <v>106.63195728927334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1789528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/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147895129.39499998</v>
      </c>
      <c r="F156" s="42">
        <f>E156/C156*100</f>
        <v>134.81455446337787</v>
      </c>
      <c r="G156" s="42">
        <f>E156/D156*100</f>
        <v>107.61451339523924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5">
      <c r="B161" s="154" t="s">
        <v>243</v>
      </c>
      <c r="C161" s="154"/>
      <c r="D161" s="154"/>
      <c r="E161" s="154"/>
      <c r="F161" s="154" t="s">
        <v>244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zoomScale="75" zoomScaleNormal="75" workbookViewId="0" topLeftCell="B1">
      <selection activeCell="E1" sqref="E1:G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60"/>
      <c r="F1" s="60" t="s">
        <v>182</v>
      </c>
      <c r="G1" s="60"/>
      <c r="H1" s="17"/>
    </row>
    <row r="2" spans="1:8" ht="14.25">
      <c r="A2" s="17"/>
      <c r="B2" s="17"/>
      <c r="C2" s="17"/>
      <c r="D2" s="17"/>
      <c r="E2" s="60" t="s">
        <v>96</v>
      </c>
      <c r="F2" s="60"/>
      <c r="G2" s="60"/>
      <c r="H2" s="17"/>
    </row>
    <row r="3" spans="1:8" ht="14.25">
      <c r="A3" s="17"/>
      <c r="B3" s="17"/>
      <c r="C3" s="17"/>
      <c r="D3" s="17"/>
      <c r="E3" s="60"/>
      <c r="F3" s="60" t="s">
        <v>91</v>
      </c>
      <c r="G3" s="60"/>
      <c r="H3" s="17"/>
    </row>
    <row r="4" spans="1:8" ht="18">
      <c r="A4" s="22"/>
      <c r="B4" s="17"/>
      <c r="C4" s="17"/>
      <c r="D4" s="17"/>
      <c r="E4" s="60"/>
      <c r="F4" s="60"/>
      <c r="G4" s="60"/>
      <c r="H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83" t="s">
        <v>106</v>
      </c>
      <c r="G10" s="18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247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22565602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1797887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>
        <v>-8359</v>
      </c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8">
      <c r="B161" s="82" t="s">
        <v>206</v>
      </c>
      <c r="E161" s="112"/>
      <c r="F161" s="152" t="s">
        <v>11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B46">
      <selection activeCell="B136" sqref="B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5"/>
  <sheetViews>
    <sheetView zoomScale="75" zoomScaleNormal="75" workbookViewId="0" topLeftCell="A1">
      <selection activeCell="F113" sqref="F113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298450377</v>
      </c>
      <c r="D79" s="118">
        <f aca="true" t="shared" si="1" ref="D79:F80">D80</f>
        <v>298450377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298450377</v>
      </c>
      <c r="D80" s="118">
        <f t="shared" si="1"/>
        <v>298450377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298450377</v>
      </c>
      <c r="D81" s="118">
        <f>D84+D88+D92+D95+D123+D97</f>
        <v>298450377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53436200</v>
      </c>
      <c r="D88" s="119">
        <v>53436200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92305200</v>
      </c>
      <c r="D95" s="119">
        <v>92305200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34214464</v>
      </c>
      <c r="D97" s="119">
        <f>D98+D100+D101+D103+D108+D112+D116+D119</f>
        <v>34214464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56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56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56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56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56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56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56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56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41035200</v>
      </c>
      <c r="B121" s="58" t="s">
        <v>253</v>
      </c>
      <c r="C121" s="157">
        <f>D121</f>
        <v>493326</v>
      </c>
      <c r="D121" s="157">
        <v>493326</v>
      </c>
      <c r="E121" s="119"/>
      <c r="F121" s="115"/>
      <c r="G121" s="61"/>
    </row>
    <row r="122" spans="1:7" ht="15">
      <c r="A122" s="86"/>
      <c r="B122" s="58" t="s">
        <v>254</v>
      </c>
      <c r="C122" s="120"/>
      <c r="D122" s="119"/>
      <c r="E122" s="119"/>
      <c r="F122" s="115"/>
      <c r="G122" s="61"/>
    </row>
    <row r="123" spans="1:7" ht="18" customHeight="1">
      <c r="A123" s="97">
        <v>41035800</v>
      </c>
      <c r="B123" s="108" t="s">
        <v>237</v>
      </c>
      <c r="C123" s="120">
        <f>D123</f>
        <v>1160633</v>
      </c>
      <c r="D123" s="119">
        <v>1160633</v>
      </c>
      <c r="E123" s="119"/>
      <c r="F123" s="115"/>
      <c r="G123" s="61"/>
    </row>
    <row r="124" spans="1:7" ht="15">
      <c r="A124" s="97"/>
      <c r="B124" s="108" t="s">
        <v>0</v>
      </c>
      <c r="C124" s="120"/>
      <c r="D124" s="119"/>
      <c r="E124" s="119"/>
      <c r="F124" s="115"/>
      <c r="G124" s="61"/>
    </row>
    <row r="125" spans="1:7" ht="15">
      <c r="A125" s="97"/>
      <c r="B125" s="108" t="s">
        <v>1</v>
      </c>
      <c r="C125" s="119"/>
      <c r="D125" s="119"/>
      <c r="E125" s="119"/>
      <c r="F125" s="115"/>
      <c r="G125" s="61"/>
    </row>
    <row r="126" spans="1:7" ht="15">
      <c r="A126" s="97"/>
      <c r="B126" s="108" t="s">
        <v>2</v>
      </c>
      <c r="C126" s="119"/>
      <c r="D126" s="119"/>
      <c r="E126" s="119"/>
      <c r="F126" s="115"/>
      <c r="G126" s="61"/>
    </row>
    <row r="127" spans="1:7" ht="15.75" thickBot="1">
      <c r="A127" s="97"/>
      <c r="B127" s="108" t="s">
        <v>3</v>
      </c>
      <c r="C127" s="119"/>
      <c r="D127" s="119"/>
      <c r="E127" s="119"/>
      <c r="F127" s="115"/>
      <c r="G127" s="61"/>
    </row>
    <row r="128" spans="1:7" ht="16.5" thickBot="1">
      <c r="A128" s="110"/>
      <c r="B128" s="111" t="s">
        <v>84</v>
      </c>
      <c r="C128" s="121">
        <f>C78+C79</f>
        <v>434748508</v>
      </c>
      <c r="D128" s="121">
        <f>D79+D78</f>
        <v>425082567</v>
      </c>
      <c r="E128" s="121">
        <f>E78+E79</f>
        <v>9665941</v>
      </c>
      <c r="F128" s="116">
        <f>F79</f>
        <v>0</v>
      </c>
      <c r="G128" s="61"/>
    </row>
    <row r="129" spans="1:7" ht="15.75">
      <c r="A129" s="107"/>
      <c r="B129" s="107"/>
      <c r="C129" s="123"/>
      <c r="D129" s="123"/>
      <c r="E129" s="123"/>
      <c r="F129" s="117"/>
      <c r="G129" s="61"/>
    </row>
    <row r="130" spans="1:7" ht="15">
      <c r="A130" s="78"/>
      <c r="B130" s="78"/>
      <c r="C130" s="124"/>
      <c r="D130" s="123"/>
      <c r="E130" s="123"/>
      <c r="F130" s="117"/>
      <c r="G130" s="61"/>
    </row>
    <row r="131" spans="1:7" ht="15">
      <c r="A131" s="78"/>
      <c r="B131" s="78"/>
      <c r="C131" s="124"/>
      <c r="D131" s="123"/>
      <c r="E131" s="123"/>
      <c r="F131" s="117"/>
      <c r="G131" s="61"/>
    </row>
    <row r="132" spans="1:7" ht="15">
      <c r="A132" s="78"/>
      <c r="B132" s="78"/>
      <c r="C132" s="78"/>
      <c r="D132" s="79"/>
      <c r="E132" s="80"/>
      <c r="F132" s="80"/>
      <c r="G132" s="61"/>
    </row>
    <row r="133" spans="1:7" ht="14.25">
      <c r="A133" s="60"/>
      <c r="B133" s="60"/>
      <c r="C133" s="60"/>
      <c r="D133" s="60"/>
      <c r="E133" s="60"/>
      <c r="F133" s="81"/>
      <c r="G133" s="61"/>
    </row>
    <row r="134" spans="1:7" ht="18">
      <c r="A134" s="82" t="s">
        <v>206</v>
      </c>
      <c r="B134" s="82"/>
      <c r="C134" s="82"/>
      <c r="D134" s="82" t="s">
        <v>11</v>
      </c>
      <c r="E134" s="60"/>
      <c r="F134" s="60"/>
      <c r="G134" s="61"/>
    </row>
    <row r="135" spans="1:7" ht="18">
      <c r="A135" s="82"/>
      <c r="B135" s="82"/>
      <c r="C135" s="82"/>
      <c r="D135" s="82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60"/>
      <c r="B137" s="60"/>
      <c r="C137" s="60"/>
      <c r="D137" s="60"/>
      <c r="E137" s="60"/>
      <c r="F137" s="60"/>
      <c r="G137" s="61"/>
    </row>
    <row r="138" spans="1:7" ht="14.25">
      <c r="A138" s="60"/>
      <c r="B138" s="60"/>
      <c r="C138" s="60"/>
      <c r="D138" s="60"/>
      <c r="E138" s="60"/>
      <c r="F138" s="60"/>
      <c r="G138" s="61"/>
    </row>
    <row r="139" spans="1:7" ht="14.25">
      <c r="A139" s="60"/>
      <c r="B139" s="60"/>
      <c r="C139" s="60"/>
      <c r="D139" s="60"/>
      <c r="E139" s="60"/>
      <c r="F139" s="60"/>
      <c r="G139" s="61"/>
    </row>
    <row r="140" spans="1:7" ht="14.25">
      <c r="A140" s="60"/>
      <c r="B140" s="60"/>
      <c r="C140" s="60"/>
      <c r="D140" s="60"/>
      <c r="E140" s="60"/>
      <c r="F140" s="60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5"/>
  <sheetViews>
    <sheetView zoomScale="75" zoomScaleNormal="75" workbookViewId="0" topLeftCell="A135">
      <selection activeCell="F147" sqref="F147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255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85" t="s">
        <v>106</v>
      </c>
      <c r="H10" s="186"/>
      <c r="I10" s="187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46717300</v>
      </c>
      <c r="E15" s="125">
        <f>E16+E32+E38+E35</f>
        <v>40757100</v>
      </c>
      <c r="F15" s="125">
        <f>F16+F32+F38+F35</f>
        <v>43607239</v>
      </c>
      <c r="G15" s="158">
        <f>F15/C15*100</f>
        <v>93.34280662623911</v>
      </c>
      <c r="H15" s="41">
        <f>F15/D15*100</f>
        <v>93.34280662623911</v>
      </c>
      <c r="I15" s="160">
        <f>F15/E15*100</f>
        <v>106.99298772483812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17612200</v>
      </c>
      <c r="E16" s="125">
        <f>E18</f>
        <v>17612200</v>
      </c>
      <c r="F16" s="125">
        <f>F18</f>
        <v>18290766</v>
      </c>
      <c r="G16" s="159">
        <f>F16/C16*100</f>
        <v>103.8528179330237</v>
      </c>
      <c r="H16" s="40">
        <f>F16/D16*100</f>
        <v>103.8528179330237</v>
      </c>
      <c r="I16" s="161">
        <f>F16/E16*100</f>
        <v>103.8528179330237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17612200</v>
      </c>
      <c r="E18" s="127">
        <f>E19+E21+E24+E26+E29</f>
        <v>17612200</v>
      </c>
      <c r="F18" s="127">
        <f>F19+F21+F24+F26+F29</f>
        <v>18290766</v>
      </c>
      <c r="G18" s="159">
        <f>F18/C18*100</f>
        <v>103.8528179330237</v>
      </c>
      <c r="H18" s="40">
        <f>F18/D18*100</f>
        <v>103.8528179330237</v>
      </c>
      <c r="I18" s="161">
        <f>F18/E18*100</f>
        <v>103.8528179330237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13297200</v>
      </c>
      <c r="E19" s="127">
        <v>13297200</v>
      </c>
      <c r="F19" s="127">
        <v>13897974</v>
      </c>
      <c r="G19" s="159">
        <f>F19/C19*100</f>
        <v>104.51804891255301</v>
      </c>
      <c r="H19" s="40">
        <f>F19/D19*100</f>
        <v>104.51804891255301</v>
      </c>
      <c r="I19" s="161">
        <f>F19/E19*100</f>
        <v>104.51804891255301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2960000</v>
      </c>
      <c r="E21" s="127">
        <v>2960000</v>
      </c>
      <c r="F21" s="127">
        <v>2983025</v>
      </c>
      <c r="G21" s="159">
        <f>F21/C21*100</f>
        <v>100.77787162162161</v>
      </c>
      <c r="H21" s="40">
        <f>F21/D21*100</f>
        <v>100.77787162162161</v>
      </c>
      <c r="I21" s="161">
        <f>F21/E21*100</f>
        <v>100.77787162162161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810000</v>
      </c>
      <c r="E24" s="127">
        <v>810000</v>
      </c>
      <c r="F24" s="127">
        <v>841087</v>
      </c>
      <c r="G24" s="159">
        <f>F24/C24*100</f>
        <v>103.83790123456791</v>
      </c>
      <c r="H24" s="40">
        <f>F24/D24*100</f>
        <v>103.83790123456791</v>
      </c>
      <c r="I24" s="161">
        <f>F24/E24*100</f>
        <v>103.83790123456791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460000</v>
      </c>
      <c r="E26" s="127">
        <v>460000</v>
      </c>
      <c r="F26" s="127">
        <v>482840</v>
      </c>
      <c r="G26" s="159">
        <f>F26/C26*100</f>
        <v>104.96521739130435</v>
      </c>
      <c r="H26" s="40">
        <f>F26/D26*100</f>
        <v>104.96521739130435</v>
      </c>
      <c r="I26" s="161">
        <f>F26/E26*100</f>
        <v>104.96521739130435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85000</v>
      </c>
      <c r="E29" s="127">
        <v>85000</v>
      </c>
      <c r="F29" s="128">
        <v>85840</v>
      </c>
      <c r="G29" s="159">
        <f>F29/C29*100</f>
        <v>100.98823529411764</v>
      </c>
      <c r="H29" s="40">
        <f>F29/D29*100</f>
        <v>100.98823529411764</v>
      </c>
      <c r="I29" s="161">
        <f>F29/E29*100</f>
        <v>100.98823529411764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348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348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>
        <v>348</v>
      </c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>C36</f>
        <v>0</v>
      </c>
      <c r="D35" s="127">
        <f aca="true" t="shared" si="1" ref="D35:F36">D36</f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>C37</f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29105100</v>
      </c>
      <c r="E38" s="125">
        <f>E39+E44+E49+E52</f>
        <v>23144900</v>
      </c>
      <c r="F38" s="125">
        <f>F39+F44+F49+F52</f>
        <v>25330125</v>
      </c>
      <c r="G38" s="159">
        <f aca="true" t="shared" si="2" ref="G38:G45">F38/C38*100</f>
        <v>87.02985043858294</v>
      </c>
      <c r="H38" s="40">
        <f aca="true" t="shared" si="3" ref="H38:H45">F38/D38*100</f>
        <v>87.02985043858294</v>
      </c>
      <c r="I38" s="161">
        <f aca="true" t="shared" si="4" ref="I38:I45">F38/E38*100</f>
        <v>109.4414968308353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21755700</v>
      </c>
      <c r="E39" s="125">
        <f>E40+E41+E42+E43</f>
        <v>21755700</v>
      </c>
      <c r="F39" s="125">
        <f>F40+F41+F42+F43</f>
        <v>24082496</v>
      </c>
      <c r="G39" s="159">
        <f t="shared" si="2"/>
        <v>110.6951097873201</v>
      </c>
      <c r="H39" s="40">
        <f t="shared" si="3"/>
        <v>110.6951097873201</v>
      </c>
      <c r="I39" s="161">
        <f t="shared" si="4"/>
        <v>110.6951097873201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8400000</v>
      </c>
      <c r="E40" s="125">
        <v>8400000</v>
      </c>
      <c r="F40" s="126">
        <v>9303269</v>
      </c>
      <c r="G40" s="159">
        <f t="shared" si="2"/>
        <v>110.75320238095239</v>
      </c>
      <c r="H40" s="40">
        <f t="shared" si="3"/>
        <v>110.75320238095239</v>
      </c>
      <c r="I40" s="161">
        <f t="shared" si="4"/>
        <v>110.75320238095239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12055700</v>
      </c>
      <c r="E41" s="125">
        <v>12055700</v>
      </c>
      <c r="F41" s="126">
        <v>13360628</v>
      </c>
      <c r="G41" s="159">
        <f t="shared" si="2"/>
        <v>110.82415786723291</v>
      </c>
      <c r="H41" s="40">
        <f t="shared" si="3"/>
        <v>110.82415786723291</v>
      </c>
      <c r="I41" s="161">
        <f t="shared" si="4"/>
        <v>110.82415786723291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480000</v>
      </c>
      <c r="E42" s="125">
        <v>480000</v>
      </c>
      <c r="F42" s="126">
        <v>532377</v>
      </c>
      <c r="G42" s="159">
        <f t="shared" si="2"/>
        <v>110.911875</v>
      </c>
      <c r="H42" s="40">
        <f t="shared" si="3"/>
        <v>110.911875</v>
      </c>
      <c r="I42" s="161">
        <f t="shared" si="4"/>
        <v>110.911875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820000</v>
      </c>
      <c r="E43" s="125">
        <v>820000</v>
      </c>
      <c r="F43" s="126">
        <v>886222</v>
      </c>
      <c r="G43" s="159">
        <f t="shared" si="2"/>
        <v>108.07585365853657</v>
      </c>
      <c r="H43" s="40">
        <f t="shared" si="3"/>
        <v>108.07585365853657</v>
      </c>
      <c r="I43" s="161">
        <f t="shared" si="4"/>
        <v>108.07585365853657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1175500</v>
      </c>
      <c r="F44" s="126">
        <f>F45+F47</f>
        <v>1078036</v>
      </c>
      <c r="G44" s="159">
        <f t="shared" si="2"/>
        <v>15.610136113524472</v>
      </c>
      <c r="H44" s="40">
        <f t="shared" si="3"/>
        <v>15.610136113524472</v>
      </c>
      <c r="I44" s="161">
        <f t="shared" si="4"/>
        <v>91.70871969374734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778600</v>
      </c>
      <c r="F45" s="128">
        <v>717563</v>
      </c>
      <c r="G45" s="159">
        <f t="shared" si="2"/>
        <v>15.124420369277464</v>
      </c>
      <c r="H45" s="40">
        <f t="shared" si="3"/>
        <v>15.124420369277464</v>
      </c>
      <c r="I45" s="161">
        <f t="shared" si="4"/>
        <v>92.16067300282559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396900</v>
      </c>
      <c r="F47" s="128">
        <v>360473</v>
      </c>
      <c r="G47" s="159">
        <f>F47/C47*100</f>
        <v>16.676212065136937</v>
      </c>
      <c r="H47" s="40">
        <f>F47/D47*100</f>
        <v>16.676212065136937</v>
      </c>
      <c r="I47" s="161">
        <f>F47/E47*100</f>
        <v>90.82212144116906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213700</v>
      </c>
      <c r="F49" s="126">
        <f>F50+F51</f>
        <v>240930</v>
      </c>
      <c r="G49" s="159">
        <f>F49/C49*100</f>
        <v>54.33694181326116</v>
      </c>
      <c r="H49" s="40">
        <f>F49/D49*100</f>
        <v>54.33694181326116</v>
      </c>
      <c r="I49" s="161">
        <f>F49/E49*100</f>
        <v>112.74216190921852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191500</v>
      </c>
      <c r="F50" s="128">
        <v>136246</v>
      </c>
      <c r="G50" s="159">
        <f>F50/C50*100</f>
        <v>34.172560822673695</v>
      </c>
      <c r="H50" s="40">
        <f>F50/D50*100</f>
        <v>34.172560822673695</v>
      </c>
      <c r="I50" s="161">
        <f>F50/E50*100</f>
        <v>71.1467362924282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22200</v>
      </c>
      <c r="F51" s="128">
        <v>104684</v>
      </c>
      <c r="G51" s="159">
        <f>F51/C51*100</f>
        <v>234.1923937360179</v>
      </c>
      <c r="H51" s="40">
        <f>F51/D51*100</f>
        <v>234.1923937360179</v>
      </c>
      <c r="I51" s="161">
        <f>F51/E51*100</f>
        <v>471.5495495495495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-71337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-61247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161"/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-288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-4908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4224000</v>
      </c>
      <c r="F66" s="125">
        <f>F67+F73+F84+F90</f>
        <v>2942820</v>
      </c>
      <c r="G66" s="159">
        <f>F66/C66*100</f>
        <v>36.52319606821059</v>
      </c>
      <c r="H66" s="40">
        <f>F66/D66*100</f>
        <v>36.52319606821059</v>
      </c>
      <c r="I66" s="161">
        <f>F66/E66*100</f>
        <v>69.6690340909091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17400</v>
      </c>
      <c r="F67" s="125">
        <f>F69+F72+F68</f>
        <v>16822</v>
      </c>
      <c r="G67" s="159">
        <f>F67/C67*100</f>
        <v>42.5873417721519</v>
      </c>
      <c r="H67" s="40">
        <f>F67/D67*100</f>
        <v>42.5873417721519</v>
      </c>
      <c r="I67" s="161">
        <f>F67/E67*100</f>
        <v>96.67816091954023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161"/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161"/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17400</v>
      </c>
      <c r="F72" s="131">
        <v>16820</v>
      </c>
      <c r="G72" s="159">
        <f>F72/C72*100</f>
        <v>52.5625</v>
      </c>
      <c r="H72" s="40">
        <f>F72/D72*100</f>
        <v>52.5625</v>
      </c>
      <c r="I72" s="161">
        <f>F72/E72*100</f>
        <v>96.66666666666667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2724000</v>
      </c>
      <c r="F73" s="125">
        <f>F74</f>
        <v>1676414</v>
      </c>
      <c r="G73" s="159">
        <f>F73/C73*100</f>
        <v>31.98103741009939</v>
      </c>
      <c r="H73" s="40">
        <f>F73/D73*100</f>
        <v>31.98103741009939</v>
      </c>
      <c r="I73" s="161">
        <f>F73/E73*100</f>
        <v>61.542364170337734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2724000</v>
      </c>
      <c r="F74" s="125">
        <f>F77+F75+F78+F80</f>
        <v>1676414</v>
      </c>
      <c r="G74" s="159">
        <f>F74/C74*100</f>
        <v>31.98103741009939</v>
      </c>
      <c r="H74" s="40">
        <f>F74/D74*100</f>
        <v>31.98103741009939</v>
      </c>
      <c r="I74" s="161">
        <f>F74/E74*100</f>
        <v>61.542364170337734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80000</v>
      </c>
      <c r="F75" s="126">
        <v>78316</v>
      </c>
      <c r="G75" s="159">
        <f>F75/C75*100</f>
        <v>19.481592039800997</v>
      </c>
      <c r="H75" s="40">
        <f>F75/D75*100</f>
        <v>19.481592039800997</v>
      </c>
      <c r="I75" s="161"/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2089000</v>
      </c>
      <c r="F77" s="126">
        <v>1335729</v>
      </c>
      <c r="G77" s="159">
        <f>F77/C77*100</f>
        <v>40.70358971233545</v>
      </c>
      <c r="H77" s="40">
        <f>F77/D77*100</f>
        <v>40.70358971233545</v>
      </c>
      <c r="I77" s="161">
        <f>F77/E77*100</f>
        <v>63.941072283389175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550000</v>
      </c>
      <c r="F78" s="126">
        <v>238646</v>
      </c>
      <c r="G78" s="159">
        <f>F78/C78*100</f>
        <v>15.618193717277487</v>
      </c>
      <c r="H78" s="40">
        <f>F78/D78*100</f>
        <v>15.618193717277487</v>
      </c>
      <c r="I78" s="161"/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5000</v>
      </c>
      <c r="F80" s="126">
        <v>23723</v>
      </c>
      <c r="G80" s="159">
        <f>F80/C80*100</f>
        <v>78.29372937293729</v>
      </c>
      <c r="H80" s="40">
        <f aca="true" t="shared" si="5" ref="H80:H95">F80/D80*100</f>
        <v>78.29372937293729</v>
      </c>
      <c r="I80" s="161"/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1458100</v>
      </c>
      <c r="F84" s="125">
        <f>F85+F87+F88</f>
        <v>1208717</v>
      </c>
      <c r="G84" s="159">
        <f>F84/C84*100</f>
        <v>44.438125</v>
      </c>
      <c r="H84" s="40">
        <f t="shared" si="5"/>
        <v>44.438125</v>
      </c>
      <c r="I84" s="161">
        <f>F84/E84*100</f>
        <v>82.8967149029559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8100</v>
      </c>
      <c r="F85" s="128">
        <v>32022</v>
      </c>
      <c r="G85" s="159">
        <f>F85/C85*100</f>
        <v>227.1063829787234</v>
      </c>
      <c r="H85" s="40">
        <f t="shared" si="5"/>
        <v>227.1063829787234</v>
      </c>
      <c r="I85" s="161">
        <f>F85/E85*100</f>
        <v>395.3333333333333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4451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1450000</v>
      </c>
      <c r="F88" s="128">
        <v>1172244</v>
      </c>
      <c r="G88" s="159">
        <f>F88/C88*100</f>
        <v>43.32177833622824</v>
      </c>
      <c r="H88" s="40">
        <f t="shared" si="5"/>
        <v>43.32177833622824</v>
      </c>
      <c r="I88" s="161">
        <f>F88/E88*100</f>
        <v>80.84441379310346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 aca="true" t="shared" si="6" ref="C90:F91">C91</f>
        <v>56000</v>
      </c>
      <c r="D90" s="125">
        <f t="shared" si="6"/>
        <v>56000</v>
      </c>
      <c r="E90" s="125">
        <f t="shared" si="6"/>
        <v>24500</v>
      </c>
      <c r="F90" s="126">
        <f t="shared" si="6"/>
        <v>40867</v>
      </c>
      <c r="G90" s="159">
        <f aca="true" t="shared" si="7" ref="G90:G95">F90/C90*100</f>
        <v>72.97678571428573</v>
      </c>
      <c r="H90" s="40">
        <f t="shared" si="5"/>
        <v>72.97678571428573</v>
      </c>
      <c r="I90" s="161">
        <f aca="true" t="shared" si="8" ref="I90:I95">F90/E90*100</f>
        <v>166.80408163265307</v>
      </c>
    </row>
    <row r="91" spans="1:9" ht="12.75">
      <c r="A91" s="36">
        <v>24060000</v>
      </c>
      <c r="B91" s="37" t="s">
        <v>76</v>
      </c>
      <c r="C91" s="125">
        <f t="shared" si="6"/>
        <v>56000</v>
      </c>
      <c r="D91" s="125">
        <f t="shared" si="6"/>
        <v>56000</v>
      </c>
      <c r="E91" s="125">
        <f t="shared" si="6"/>
        <v>24500</v>
      </c>
      <c r="F91" s="126">
        <f t="shared" si="6"/>
        <v>40867</v>
      </c>
      <c r="G91" s="159">
        <f t="shared" si="7"/>
        <v>72.97678571428573</v>
      </c>
      <c r="H91" s="40">
        <f t="shared" si="5"/>
        <v>72.97678571428573</v>
      </c>
      <c r="I91" s="161">
        <f t="shared" si="8"/>
        <v>166.80408163265307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24500</v>
      </c>
      <c r="F92" s="128">
        <v>40867</v>
      </c>
      <c r="G92" s="159">
        <f t="shared" si="7"/>
        <v>72.97678571428573</v>
      </c>
      <c r="H92" s="40">
        <f t="shared" si="5"/>
        <v>72.97678571428573</v>
      </c>
      <c r="I92" s="161">
        <f t="shared" si="8"/>
        <v>166.80408163265307</v>
      </c>
    </row>
    <row r="93" spans="1:9" ht="12.75">
      <c r="A93" s="36">
        <v>30000000</v>
      </c>
      <c r="B93" s="37" t="s">
        <v>123</v>
      </c>
      <c r="C93" s="125">
        <f aca="true" t="shared" si="9" ref="C93:F94">C94</f>
        <v>28000</v>
      </c>
      <c r="D93" s="125">
        <f t="shared" si="9"/>
        <v>28000</v>
      </c>
      <c r="E93" s="125">
        <f t="shared" si="9"/>
        <v>12400</v>
      </c>
      <c r="F93" s="126">
        <f t="shared" si="9"/>
        <v>14200</v>
      </c>
      <c r="G93" s="159">
        <f t="shared" si="7"/>
        <v>50.71428571428571</v>
      </c>
      <c r="H93" s="40">
        <f t="shared" si="5"/>
        <v>50.71428571428571</v>
      </c>
      <c r="I93" s="161">
        <f t="shared" si="8"/>
        <v>114.51612903225808</v>
      </c>
    </row>
    <row r="94" spans="1:9" ht="12.75">
      <c r="A94" s="36">
        <v>31000000</v>
      </c>
      <c r="B94" s="37" t="s">
        <v>124</v>
      </c>
      <c r="C94" s="125">
        <f t="shared" si="9"/>
        <v>28000</v>
      </c>
      <c r="D94" s="125">
        <f t="shared" si="9"/>
        <v>28000</v>
      </c>
      <c r="E94" s="125">
        <f t="shared" si="9"/>
        <v>12400</v>
      </c>
      <c r="F94" s="126">
        <f t="shared" si="9"/>
        <v>14200</v>
      </c>
      <c r="G94" s="159">
        <f t="shared" si="7"/>
        <v>50.71428571428571</v>
      </c>
      <c r="H94" s="40">
        <f t="shared" si="5"/>
        <v>50.71428571428571</v>
      </c>
      <c r="I94" s="161">
        <f t="shared" si="8"/>
        <v>114.51612903225808</v>
      </c>
    </row>
    <row r="95" spans="1:9" ht="12.75">
      <c r="A95" s="54">
        <v>31010200</v>
      </c>
      <c r="B95" s="55" t="s">
        <v>151</v>
      </c>
      <c r="C95" s="127">
        <v>28000</v>
      </c>
      <c r="D95" s="127">
        <v>28000</v>
      </c>
      <c r="E95" s="127">
        <v>12400</v>
      </c>
      <c r="F95" s="128">
        <v>14200</v>
      </c>
      <c r="G95" s="159">
        <f t="shared" si="7"/>
        <v>50.71428571428571</v>
      </c>
      <c r="H95" s="40">
        <f t="shared" si="5"/>
        <v>50.71428571428571</v>
      </c>
      <c r="I95" s="161">
        <f t="shared" si="8"/>
        <v>114.51612903225808</v>
      </c>
    </row>
    <row r="96" spans="1:9" ht="12.75">
      <c r="A96" s="54"/>
      <c r="B96" s="55" t="s">
        <v>152</v>
      </c>
      <c r="C96" s="127"/>
      <c r="D96" s="127"/>
      <c r="E96" s="127"/>
      <c r="F96" s="126"/>
      <c r="G96" s="159"/>
      <c r="H96" s="40"/>
      <c r="I96" s="161"/>
    </row>
    <row r="97" spans="1:9" ht="13.5" thickBot="1">
      <c r="A97" s="54"/>
      <c r="B97" s="55" t="s">
        <v>153</v>
      </c>
      <c r="C97" s="127"/>
      <c r="D97" s="127"/>
      <c r="E97" s="127"/>
      <c r="F97" s="126"/>
      <c r="G97" s="163"/>
      <c r="H97" s="42"/>
      <c r="I97" s="161"/>
    </row>
    <row r="98" spans="1:9" ht="15.75" thickBot="1">
      <c r="A98" s="10">
        <v>900101</v>
      </c>
      <c r="B98" s="29" t="s">
        <v>114</v>
      </c>
      <c r="C98" s="132">
        <f>C15+C66+C93</f>
        <v>54802700</v>
      </c>
      <c r="D98" s="132">
        <f>D15+D66+D93</f>
        <v>54802700</v>
      </c>
      <c r="E98" s="132">
        <f>E15+E66+E93</f>
        <v>44993500</v>
      </c>
      <c r="F98" s="132">
        <f>F15+F66+F93</f>
        <v>46564259</v>
      </c>
      <c r="G98" s="44">
        <f>F98/C98*100</f>
        <v>84.96708921275776</v>
      </c>
      <c r="H98" s="44">
        <f>F98/D98*100</f>
        <v>84.96708921275776</v>
      </c>
      <c r="I98" s="44">
        <f>F98/E98*100</f>
        <v>103.49107982264105</v>
      </c>
    </row>
    <row r="99" spans="1:9" ht="15.75" thickBot="1">
      <c r="A99" s="10"/>
      <c r="B99" s="29"/>
      <c r="C99" s="132"/>
      <c r="D99" s="132"/>
      <c r="E99" s="132"/>
      <c r="F99" s="132"/>
      <c r="G99" s="44"/>
      <c r="H99" s="44"/>
      <c r="I99" s="44"/>
    </row>
    <row r="100" spans="1:9" ht="12.75">
      <c r="A100" s="36">
        <v>40000000</v>
      </c>
      <c r="B100" s="46" t="s">
        <v>85</v>
      </c>
      <c r="C100" s="126">
        <f aca="true" t="shared" si="10" ref="C100:F101">C101</f>
        <v>288371918</v>
      </c>
      <c r="D100" s="126">
        <f t="shared" si="10"/>
        <v>298415415</v>
      </c>
      <c r="E100" s="126">
        <f t="shared" si="10"/>
        <v>193949730</v>
      </c>
      <c r="F100" s="126">
        <f t="shared" si="10"/>
        <v>190185735</v>
      </c>
      <c r="G100" s="167">
        <f>F100/C100*100</f>
        <v>65.95154490736508</v>
      </c>
      <c r="H100" s="49">
        <f>F100/D100*100</f>
        <v>63.73187356960095</v>
      </c>
      <c r="I100" s="160">
        <f>F100/E100*100</f>
        <v>98.05929350868392</v>
      </c>
    </row>
    <row r="101" spans="1:9" ht="12.75">
      <c r="A101" s="36">
        <v>41000000</v>
      </c>
      <c r="B101" s="39" t="s">
        <v>81</v>
      </c>
      <c r="C101" s="126">
        <f t="shared" si="10"/>
        <v>288371918</v>
      </c>
      <c r="D101" s="126">
        <f t="shared" si="10"/>
        <v>298415415</v>
      </c>
      <c r="E101" s="126">
        <f t="shared" si="10"/>
        <v>193949730</v>
      </c>
      <c r="F101" s="126">
        <f t="shared" si="10"/>
        <v>190185735</v>
      </c>
      <c r="G101" s="159">
        <f>F101/C101*100</f>
        <v>65.95154490736508</v>
      </c>
      <c r="H101" s="166">
        <f>F101/D101*100</f>
        <v>63.73187356960095</v>
      </c>
      <c r="I101" s="161">
        <f>F101/E101*100</f>
        <v>98.05929350868392</v>
      </c>
    </row>
    <row r="102" spans="1:9" ht="12.75">
      <c r="A102" s="36">
        <v>41030000</v>
      </c>
      <c r="B102" s="39" t="s">
        <v>82</v>
      </c>
      <c r="C102" s="126">
        <f>C104+C108+C112+C115+C116+C140</f>
        <v>288371918</v>
      </c>
      <c r="D102" s="126">
        <f>D104+D108+D112+D115+D116+D140</f>
        <v>298415415</v>
      </c>
      <c r="E102" s="126">
        <f>E104+E108+E112+E115+E116+E140</f>
        <v>193949730</v>
      </c>
      <c r="F102" s="126">
        <f>F104+F108+F112+F115+F116+F140</f>
        <v>190185735</v>
      </c>
      <c r="G102" s="159">
        <f>F102/C102*100</f>
        <v>65.95154490736508</v>
      </c>
      <c r="H102" s="166">
        <f>F102/D102*100</f>
        <v>63.73187356960095</v>
      </c>
      <c r="I102" s="161">
        <f>F102/E102*100</f>
        <v>98.05929350868392</v>
      </c>
    </row>
    <row r="103" spans="1:9" ht="12.75">
      <c r="A103" s="54"/>
      <c r="B103" s="57" t="s">
        <v>83</v>
      </c>
      <c r="C103" s="129"/>
      <c r="D103" s="129"/>
      <c r="E103" s="133"/>
      <c r="F103" s="133"/>
      <c r="G103" s="159"/>
      <c r="H103" s="166"/>
      <c r="I103" s="161"/>
    </row>
    <row r="104" spans="1:9" ht="12.75">
      <c r="A104" s="54">
        <v>41030600</v>
      </c>
      <c r="B104" s="57" t="s">
        <v>196</v>
      </c>
      <c r="C104" s="134">
        <v>117323500</v>
      </c>
      <c r="D104" s="134">
        <v>117323500</v>
      </c>
      <c r="E104" s="135">
        <v>59045184</v>
      </c>
      <c r="F104" s="136">
        <v>59045184</v>
      </c>
      <c r="G104" s="159">
        <f>F104/C104*100</f>
        <v>50.326817730463205</v>
      </c>
      <c r="H104" s="166">
        <f>F104/D104*100</f>
        <v>50.326817730463205</v>
      </c>
      <c r="I104" s="161">
        <f>F104/E104*100</f>
        <v>100</v>
      </c>
    </row>
    <row r="105" spans="1:9" ht="12.75">
      <c r="A105" s="54"/>
      <c r="B105" s="57" t="s">
        <v>34</v>
      </c>
      <c r="C105" s="129"/>
      <c r="D105" s="129"/>
      <c r="E105" s="135"/>
      <c r="F105" s="136"/>
      <c r="G105" s="159"/>
      <c r="H105" s="166"/>
      <c r="I105" s="161"/>
    </row>
    <row r="106" spans="1:9" ht="12.75">
      <c r="A106" s="54"/>
      <c r="B106" s="57" t="s">
        <v>35</v>
      </c>
      <c r="C106" s="129"/>
      <c r="D106" s="129"/>
      <c r="E106" s="133"/>
      <c r="F106" s="133"/>
      <c r="G106" s="159"/>
      <c r="H106" s="166"/>
      <c r="I106" s="161"/>
    </row>
    <row r="107" spans="1:9" ht="12.75">
      <c r="A107" s="54"/>
      <c r="B107" s="57" t="s">
        <v>36</v>
      </c>
      <c r="C107" s="129"/>
      <c r="D107" s="129"/>
      <c r="E107" s="133"/>
      <c r="F107" s="133"/>
      <c r="G107" s="159"/>
      <c r="H107" s="166"/>
      <c r="I107" s="161"/>
    </row>
    <row r="108" spans="1:9" ht="12.75">
      <c r="A108" s="54">
        <v>41030800</v>
      </c>
      <c r="B108" s="57" t="s">
        <v>197</v>
      </c>
      <c r="C108" s="129">
        <v>81555600</v>
      </c>
      <c r="D108" s="129">
        <v>53436200</v>
      </c>
      <c r="E108" s="133">
        <v>46052137</v>
      </c>
      <c r="F108" s="133">
        <v>44368226</v>
      </c>
      <c r="G108" s="159">
        <f>F108/C108*100</f>
        <v>54.40242730112954</v>
      </c>
      <c r="H108" s="166">
        <f>F108/D108*100</f>
        <v>83.03027909918744</v>
      </c>
      <c r="I108" s="161">
        <f>F108/E108*100</f>
        <v>96.34346827379585</v>
      </c>
    </row>
    <row r="109" spans="1:9" ht="12.75">
      <c r="A109" s="54"/>
      <c r="B109" s="57" t="s">
        <v>198</v>
      </c>
      <c r="C109" s="129"/>
      <c r="D109" s="129"/>
      <c r="E109" s="127"/>
      <c r="F109" s="127"/>
      <c r="G109" s="159"/>
      <c r="H109" s="166"/>
      <c r="I109" s="161"/>
    </row>
    <row r="110" spans="1:9" ht="12.75">
      <c r="A110" s="54"/>
      <c r="B110" s="57" t="s">
        <v>199</v>
      </c>
      <c r="C110" s="129"/>
      <c r="D110" s="129"/>
      <c r="E110" s="133"/>
      <c r="F110" s="133"/>
      <c r="G110" s="159"/>
      <c r="H110" s="166"/>
      <c r="I110" s="161"/>
    </row>
    <row r="111" spans="1:9" ht="12.75">
      <c r="A111" s="54"/>
      <c r="B111" s="57" t="s">
        <v>37</v>
      </c>
      <c r="C111" s="129"/>
      <c r="D111" s="129"/>
      <c r="E111" s="135"/>
      <c r="F111" s="136"/>
      <c r="G111" s="159"/>
      <c r="H111" s="166"/>
      <c r="I111" s="161"/>
    </row>
    <row r="112" spans="1:9" ht="12.75">
      <c r="A112" s="54">
        <v>41031000</v>
      </c>
      <c r="B112" s="57" t="s">
        <v>200</v>
      </c>
      <c r="C112" s="129">
        <v>8640</v>
      </c>
      <c r="D112" s="129">
        <v>10380</v>
      </c>
      <c r="E112" s="136">
        <v>7287</v>
      </c>
      <c r="F112" s="136">
        <v>7287</v>
      </c>
      <c r="G112" s="159">
        <f>F112/C112*100</f>
        <v>84.34027777777777</v>
      </c>
      <c r="H112" s="166">
        <f>F112/D112*100</f>
        <v>70.20231213872833</v>
      </c>
      <c r="I112" s="161">
        <f>F112/E112*100</f>
        <v>100</v>
      </c>
    </row>
    <row r="113" spans="1:9" ht="12.75">
      <c r="A113" s="54"/>
      <c r="B113" s="57" t="s">
        <v>201</v>
      </c>
      <c r="C113" s="129"/>
      <c r="D113" s="129"/>
      <c r="E113" s="136"/>
      <c r="F113" s="136"/>
      <c r="G113" s="159"/>
      <c r="H113" s="166"/>
      <c r="I113" s="161"/>
    </row>
    <row r="114" spans="1:9" ht="12.75">
      <c r="A114" s="54"/>
      <c r="B114" s="57" t="s">
        <v>202</v>
      </c>
      <c r="C114" s="129"/>
      <c r="D114" s="129"/>
      <c r="E114" s="136"/>
      <c r="F114" s="136"/>
      <c r="G114" s="159"/>
      <c r="H114" s="166"/>
      <c r="I114" s="161"/>
    </row>
    <row r="115" spans="1:9" ht="12.75">
      <c r="A115" s="88">
        <v>41033900</v>
      </c>
      <c r="B115" s="89" t="s">
        <v>205</v>
      </c>
      <c r="C115" s="134">
        <v>54144043</v>
      </c>
      <c r="D115" s="134">
        <v>92305200</v>
      </c>
      <c r="E115" s="134">
        <v>54144043</v>
      </c>
      <c r="F115" s="137">
        <v>52843183</v>
      </c>
      <c r="G115" s="164">
        <f>F115/C115*100</f>
        <v>97.59740882297984</v>
      </c>
      <c r="H115" s="166">
        <f>F115/D115*100</f>
        <v>57.24832728817011</v>
      </c>
      <c r="I115" s="165">
        <f>F115/E115*100</f>
        <v>97.59740882297984</v>
      </c>
    </row>
    <row r="116" spans="1:9" ht="12.75">
      <c r="A116" s="90">
        <v>41035000</v>
      </c>
      <c r="B116" s="91" t="s">
        <v>13</v>
      </c>
      <c r="C116" s="134">
        <f>C117+C121+C124+C128+C130+C131+C133</f>
        <v>34179502</v>
      </c>
      <c r="D116" s="134">
        <f>D117+D121+D124+D128+D130+D131+D133</f>
        <v>34179502</v>
      </c>
      <c r="E116" s="134">
        <f>E117+E121+E124+E128+E130+E131+E133</f>
        <v>34144708</v>
      </c>
      <c r="F116" s="134">
        <f>F117+F121+F124+F128+F130+F131+F133</f>
        <v>33438758</v>
      </c>
      <c r="G116" s="164">
        <f>F116/C116*100</f>
        <v>97.83278293522241</v>
      </c>
      <c r="H116" s="166">
        <f>F116/D116*100</f>
        <v>97.83278293522241</v>
      </c>
      <c r="I116" s="165">
        <f>F116/E116*100</f>
        <v>97.93247609556363</v>
      </c>
    </row>
    <row r="117" spans="1:9" ht="12.75">
      <c r="A117" s="88">
        <v>41035000</v>
      </c>
      <c r="B117" s="89" t="s">
        <v>9</v>
      </c>
      <c r="C117" s="129">
        <v>7500</v>
      </c>
      <c r="D117" s="129">
        <v>7500</v>
      </c>
      <c r="E117" s="137">
        <v>7500</v>
      </c>
      <c r="F117" s="137">
        <v>0</v>
      </c>
      <c r="G117" s="164">
        <f>F117/C117*100</f>
        <v>0</v>
      </c>
      <c r="H117" s="166">
        <f>F117/D117*100</f>
        <v>0</v>
      </c>
      <c r="I117" s="165">
        <v>0</v>
      </c>
    </row>
    <row r="118" spans="1:9" ht="12.75">
      <c r="A118" s="88"/>
      <c r="B118" s="89" t="s">
        <v>175</v>
      </c>
      <c r="C118" s="129"/>
      <c r="D118" s="129"/>
      <c r="E118" s="137"/>
      <c r="F118" s="137"/>
      <c r="G118" s="164"/>
      <c r="H118" s="166"/>
      <c r="I118" s="165"/>
    </row>
    <row r="119" spans="1:9" ht="12.75">
      <c r="A119" s="88"/>
      <c r="B119" s="89" t="s">
        <v>176</v>
      </c>
      <c r="C119" s="129"/>
      <c r="D119" s="129"/>
      <c r="E119" s="137"/>
      <c r="F119" s="137"/>
      <c r="G119" s="164"/>
      <c r="H119" s="166"/>
      <c r="I119" s="165"/>
    </row>
    <row r="120" spans="1:9" ht="12.75">
      <c r="A120" s="88"/>
      <c r="B120" s="89" t="s">
        <v>48</v>
      </c>
      <c r="C120" s="129"/>
      <c r="D120" s="129"/>
      <c r="E120" s="137"/>
      <c r="F120" s="137"/>
      <c r="G120" s="164"/>
      <c r="H120" s="166"/>
      <c r="I120" s="165"/>
    </row>
    <row r="121" spans="1:9" ht="12.75">
      <c r="A121" s="88">
        <v>41035000</v>
      </c>
      <c r="B121" s="89" t="s">
        <v>233</v>
      </c>
      <c r="C121" s="129">
        <v>9969</v>
      </c>
      <c r="D121" s="129">
        <v>9969</v>
      </c>
      <c r="E121" s="137">
        <v>9969</v>
      </c>
      <c r="F121" s="137">
        <v>4466</v>
      </c>
      <c r="G121" s="164">
        <f>F121/C121*100</f>
        <v>44.798876517203325</v>
      </c>
      <c r="H121" s="166">
        <f>F121/D121*100</f>
        <v>44.798876517203325</v>
      </c>
      <c r="I121" s="165">
        <f>F121/E121*100</f>
        <v>44.798876517203325</v>
      </c>
    </row>
    <row r="122" spans="1:9" ht="12.75">
      <c r="A122" s="88"/>
      <c r="B122" s="89" t="s">
        <v>42</v>
      </c>
      <c r="C122" s="129"/>
      <c r="D122" s="129"/>
      <c r="E122" s="137"/>
      <c r="F122" s="137"/>
      <c r="G122" s="164"/>
      <c r="H122" s="166"/>
      <c r="I122" s="165"/>
    </row>
    <row r="123" spans="1:9" ht="12.75">
      <c r="A123" s="88"/>
      <c r="B123" s="89" t="s">
        <v>43</v>
      </c>
      <c r="C123" s="129"/>
      <c r="D123" s="129"/>
      <c r="E123" s="137"/>
      <c r="F123" s="137"/>
      <c r="G123" s="164"/>
      <c r="H123" s="166"/>
      <c r="I123" s="165"/>
    </row>
    <row r="124" spans="1:9" ht="12.75">
      <c r="A124" s="88">
        <v>41035000</v>
      </c>
      <c r="B124" s="89" t="s">
        <v>9</v>
      </c>
      <c r="C124" s="129">
        <v>360000</v>
      </c>
      <c r="D124" s="129">
        <v>360000</v>
      </c>
      <c r="E124" s="137">
        <v>360000</v>
      </c>
      <c r="F124" s="137">
        <v>198240</v>
      </c>
      <c r="G124" s="164">
        <f>F124/C124*100</f>
        <v>55.06666666666666</v>
      </c>
      <c r="H124" s="166">
        <f>F124/D124*100</f>
        <v>55.06666666666666</v>
      </c>
      <c r="I124" s="165">
        <f>F124/E124*100</f>
        <v>55.06666666666666</v>
      </c>
    </row>
    <row r="125" spans="1:9" ht="12.75">
      <c r="A125" s="88"/>
      <c r="B125" s="89" t="s">
        <v>175</v>
      </c>
      <c r="C125" s="129"/>
      <c r="D125" s="129"/>
      <c r="E125" s="137"/>
      <c r="F125" s="137"/>
      <c r="G125" s="164"/>
      <c r="H125" s="166"/>
      <c r="I125" s="165"/>
    </row>
    <row r="126" spans="1:9" ht="12.75">
      <c r="A126" s="88"/>
      <c r="B126" s="89" t="s">
        <v>178</v>
      </c>
      <c r="C126" s="129"/>
      <c r="D126" s="129"/>
      <c r="E126" s="137"/>
      <c r="F126" s="137"/>
      <c r="G126" s="164"/>
      <c r="H126" s="166"/>
      <c r="I126" s="165"/>
    </row>
    <row r="127" spans="1:9" ht="12.75">
      <c r="A127" s="88"/>
      <c r="B127" s="85" t="s">
        <v>47</v>
      </c>
      <c r="C127" s="129"/>
      <c r="D127" s="129"/>
      <c r="E127" s="137"/>
      <c r="F127" s="137"/>
      <c r="G127" s="164"/>
      <c r="H127" s="166"/>
      <c r="I127" s="165"/>
    </row>
    <row r="128" spans="1:9" ht="12.75">
      <c r="A128" s="88">
        <v>41035000</v>
      </c>
      <c r="B128" s="89" t="s">
        <v>165</v>
      </c>
      <c r="C128" s="134">
        <v>50000</v>
      </c>
      <c r="D128" s="129">
        <v>50000</v>
      </c>
      <c r="E128" s="137">
        <v>50000</v>
      </c>
      <c r="F128" s="137">
        <v>0</v>
      </c>
      <c r="G128" s="164">
        <f>F128/C128*100</f>
        <v>0</v>
      </c>
      <c r="H128" s="166">
        <f>F128/D128*100</f>
        <v>0</v>
      </c>
      <c r="I128" s="165">
        <f>F128/E128*100</f>
        <v>0</v>
      </c>
    </row>
    <row r="129" spans="1:9" ht="12.75">
      <c r="A129" s="88"/>
      <c r="B129" s="85" t="s">
        <v>265</v>
      </c>
      <c r="C129" s="134"/>
      <c r="D129" s="129"/>
      <c r="E129" s="137"/>
      <c r="F129" s="137"/>
      <c r="G129" s="164"/>
      <c r="H129" s="166"/>
      <c r="I129" s="165"/>
    </row>
    <row r="130" spans="1:9" ht="12.75">
      <c r="A130" s="88">
        <v>41035000</v>
      </c>
      <c r="B130" s="89" t="s">
        <v>217</v>
      </c>
      <c r="C130" s="134">
        <v>33260600</v>
      </c>
      <c r="D130" s="129">
        <v>33260600</v>
      </c>
      <c r="E130" s="137">
        <v>33260600</v>
      </c>
      <c r="F130" s="137">
        <v>33236052</v>
      </c>
      <c r="G130" s="164">
        <f>F130/C130*100</f>
        <v>99.92619495739704</v>
      </c>
      <c r="H130" s="166">
        <f>F130/D130*100</f>
        <v>99.92619495739704</v>
      </c>
      <c r="I130" s="165">
        <f>F130/E130*100</f>
        <v>99.92619495739704</v>
      </c>
    </row>
    <row r="131" spans="1:9" ht="12.75">
      <c r="A131" s="88">
        <v>41035000</v>
      </c>
      <c r="B131" s="89" t="s">
        <v>266</v>
      </c>
      <c r="C131" s="134">
        <v>391433</v>
      </c>
      <c r="D131" s="129">
        <v>391433</v>
      </c>
      <c r="E131" s="137">
        <v>356639</v>
      </c>
      <c r="F131" s="137">
        <v>0</v>
      </c>
      <c r="G131" s="164">
        <f>F131/C131*100</f>
        <v>0</v>
      </c>
      <c r="H131" s="166">
        <f>F131/D131*100</f>
        <v>0</v>
      </c>
      <c r="I131" s="165">
        <f>F131/E131*100</f>
        <v>0</v>
      </c>
    </row>
    <row r="132" spans="1:9" ht="12.75">
      <c r="A132" s="88"/>
      <c r="B132" s="85" t="s">
        <v>250</v>
      </c>
      <c r="C132" s="134"/>
      <c r="D132" s="129"/>
      <c r="E132" s="137"/>
      <c r="F132" s="137"/>
      <c r="G132" s="164"/>
      <c r="H132" s="166"/>
      <c r="I132" s="165"/>
    </row>
    <row r="133" spans="1:9" ht="12.75">
      <c r="A133" s="88">
        <v>41035000</v>
      </c>
      <c r="B133" s="89" t="s">
        <v>267</v>
      </c>
      <c r="C133" s="134">
        <v>100000</v>
      </c>
      <c r="D133" s="129">
        <v>100000</v>
      </c>
      <c r="E133" s="137">
        <v>100000</v>
      </c>
      <c r="F133" s="137">
        <v>0</v>
      </c>
      <c r="G133" s="164">
        <f>F133/C133*100</f>
        <v>0</v>
      </c>
      <c r="H133" s="166">
        <f>F133/D133*100</f>
        <v>0</v>
      </c>
      <c r="I133" s="165">
        <f>F133/E133*100</f>
        <v>0</v>
      </c>
    </row>
    <row r="134" spans="1:9" ht="12.75">
      <c r="A134" s="88"/>
      <c r="B134" s="85" t="s">
        <v>268</v>
      </c>
      <c r="C134" s="134"/>
      <c r="D134" s="129"/>
      <c r="E134" s="137"/>
      <c r="F134" s="137"/>
      <c r="G134" s="164"/>
      <c r="H134" s="166"/>
      <c r="I134" s="165"/>
    </row>
    <row r="135" spans="1:9" ht="12.75">
      <c r="A135" s="88"/>
      <c r="B135" s="85" t="s">
        <v>269</v>
      </c>
      <c r="C135" s="134"/>
      <c r="D135" s="129"/>
      <c r="E135" s="137"/>
      <c r="F135" s="137"/>
      <c r="G135" s="164"/>
      <c r="H135" s="166"/>
      <c r="I135" s="165"/>
    </row>
    <row r="136" spans="1:9" ht="12.75">
      <c r="A136" s="88"/>
      <c r="B136" s="85" t="s">
        <v>270</v>
      </c>
      <c r="C136" s="134"/>
      <c r="D136" s="129"/>
      <c r="E136" s="137"/>
      <c r="F136" s="137"/>
      <c r="G136" s="164"/>
      <c r="H136" s="166"/>
      <c r="I136" s="165"/>
    </row>
    <row r="137" spans="1:9" ht="12.75">
      <c r="A137" s="88"/>
      <c r="B137" s="85" t="s">
        <v>271</v>
      </c>
      <c r="C137" s="134"/>
      <c r="D137" s="129"/>
      <c r="E137" s="137"/>
      <c r="F137" s="137"/>
      <c r="G137" s="164"/>
      <c r="H137" s="166"/>
      <c r="I137" s="165"/>
    </row>
    <row r="138" spans="1:9" ht="12.75">
      <c r="A138" s="88">
        <v>41035200</v>
      </c>
      <c r="B138" s="85" t="s">
        <v>272</v>
      </c>
      <c r="C138" s="134">
        <v>493326</v>
      </c>
      <c r="D138" s="134">
        <v>493326</v>
      </c>
      <c r="E138" s="137">
        <v>493326</v>
      </c>
      <c r="F138" s="137">
        <v>41599</v>
      </c>
      <c r="G138" s="164">
        <f>F138/C138*100</f>
        <v>8.43235507554842</v>
      </c>
      <c r="H138" s="166">
        <f>F138/D138*100</f>
        <v>8.43235507554842</v>
      </c>
      <c r="I138" s="165">
        <f>F138/E138*100</f>
        <v>8.43235507554842</v>
      </c>
    </row>
    <row r="139" spans="1:9" ht="12.75">
      <c r="A139" s="88"/>
      <c r="B139" s="85" t="s">
        <v>254</v>
      </c>
      <c r="C139" s="134"/>
      <c r="D139" s="129"/>
      <c r="E139" s="137"/>
      <c r="F139" s="137"/>
      <c r="G139" s="164"/>
      <c r="H139" s="166"/>
      <c r="I139" s="165"/>
    </row>
    <row r="140" spans="1:9" ht="12.75">
      <c r="A140" s="54">
        <v>41035800</v>
      </c>
      <c r="B140" s="55" t="s">
        <v>154</v>
      </c>
      <c r="C140" s="129">
        <v>1160633</v>
      </c>
      <c r="D140" s="129">
        <v>1160633</v>
      </c>
      <c r="E140" s="136">
        <v>556371</v>
      </c>
      <c r="F140" s="137">
        <v>483097</v>
      </c>
      <c r="G140" s="164">
        <f>F140/C140*100</f>
        <v>41.62357954667841</v>
      </c>
      <c r="H140" s="166">
        <f>F140/D140*100</f>
        <v>41.62357954667841</v>
      </c>
      <c r="I140" s="165">
        <f>F140/E140*100</f>
        <v>86.83001090998633</v>
      </c>
    </row>
    <row r="141" spans="1:9" ht="12.75">
      <c r="A141" s="54"/>
      <c r="B141" s="55" t="s">
        <v>50</v>
      </c>
      <c r="C141" s="129"/>
      <c r="D141" s="129"/>
      <c r="E141" s="136"/>
      <c r="F141" s="137"/>
      <c r="G141" s="164"/>
      <c r="H141" s="166"/>
      <c r="I141" s="165"/>
    </row>
    <row r="142" spans="1:9" ht="12.75">
      <c r="A142" s="54"/>
      <c r="B142" s="55" t="s">
        <v>51</v>
      </c>
      <c r="C142" s="129"/>
      <c r="D142" s="129"/>
      <c r="E142" s="127"/>
      <c r="F142" s="138"/>
      <c r="G142" s="164"/>
      <c r="H142" s="166"/>
      <c r="I142" s="165"/>
    </row>
    <row r="143" spans="1:9" ht="12.75">
      <c r="A143" s="54"/>
      <c r="B143" s="55" t="s">
        <v>52</v>
      </c>
      <c r="C143" s="129"/>
      <c r="D143" s="129"/>
      <c r="E143" s="139"/>
      <c r="F143" s="136"/>
      <c r="G143" s="159"/>
      <c r="H143" s="166"/>
      <c r="I143" s="161"/>
    </row>
    <row r="144" spans="1:9" ht="12.75">
      <c r="A144" s="54"/>
      <c r="B144" s="55" t="s">
        <v>53</v>
      </c>
      <c r="C144" s="129"/>
      <c r="D144" s="129"/>
      <c r="E144" s="136"/>
      <c r="F144" s="136"/>
      <c r="G144" s="159"/>
      <c r="H144" s="166"/>
      <c r="I144" s="161"/>
    </row>
    <row r="145" spans="1:9" ht="13.5" thickBot="1">
      <c r="A145" s="54"/>
      <c r="B145" s="55"/>
      <c r="C145" s="129"/>
      <c r="D145" s="129"/>
      <c r="E145" s="136"/>
      <c r="F145" s="136"/>
      <c r="G145" s="159"/>
      <c r="H145" s="166"/>
      <c r="I145" s="161"/>
    </row>
    <row r="146" spans="1:9" ht="13.5" thickBot="1">
      <c r="A146" s="11">
        <v>900102</v>
      </c>
      <c r="B146" s="32" t="s">
        <v>115</v>
      </c>
      <c r="C146" s="140">
        <f>C98+C100</f>
        <v>343174618</v>
      </c>
      <c r="D146" s="140">
        <f>D98+D100</f>
        <v>353218115</v>
      </c>
      <c r="E146" s="140">
        <f>E98+E100</f>
        <v>238943230</v>
      </c>
      <c r="F146" s="140">
        <f>F98+F100</f>
        <v>236749994</v>
      </c>
      <c r="G146" s="168">
        <f>F146/C146*100</f>
        <v>68.98820063667995</v>
      </c>
      <c r="H146" s="170">
        <f>F146/D146*100</f>
        <v>67.02657195257383</v>
      </c>
      <c r="I146" s="169">
        <f>F146/E146*100</f>
        <v>99.0821100057951</v>
      </c>
    </row>
    <row r="147" spans="1:9" ht="13.5" thickBot="1">
      <c r="A147" s="10">
        <v>602100</v>
      </c>
      <c r="B147" s="15" t="s">
        <v>116</v>
      </c>
      <c r="C147" s="140"/>
      <c r="D147" s="126"/>
      <c r="E147" s="136"/>
      <c r="F147" s="137">
        <v>22565602</v>
      </c>
      <c r="G147" s="40"/>
      <c r="H147" s="40"/>
      <c r="I147" s="40"/>
    </row>
    <row r="148" spans="1:9" ht="13.5" thickBot="1">
      <c r="A148" s="10">
        <v>603000</v>
      </c>
      <c r="B148" s="15" t="s">
        <v>122</v>
      </c>
      <c r="C148" s="140"/>
      <c r="D148" s="140"/>
      <c r="E148" s="141"/>
      <c r="F148" s="142"/>
      <c r="G148" s="43"/>
      <c r="H148" s="43"/>
      <c r="I148" s="43"/>
    </row>
    <row r="149" spans="1:9" ht="15.75" customHeight="1" thickBot="1">
      <c r="A149" s="10">
        <v>208400</v>
      </c>
      <c r="B149" s="15" t="s">
        <v>288</v>
      </c>
      <c r="C149" s="140"/>
      <c r="D149" s="140"/>
      <c r="E149" s="150"/>
      <c r="F149" s="178">
        <v>-232660</v>
      </c>
      <c r="G149" s="43"/>
      <c r="H149" s="43"/>
      <c r="I149" s="43"/>
    </row>
    <row r="150" spans="1:9" ht="13.5" thickBot="1">
      <c r="A150" s="9"/>
      <c r="B150" s="31" t="s">
        <v>117</v>
      </c>
      <c r="C150" s="140">
        <f>C146</f>
        <v>343174618</v>
      </c>
      <c r="D150" s="140">
        <f>D146</f>
        <v>353218115</v>
      </c>
      <c r="E150" s="140">
        <f>E146</f>
        <v>238943230</v>
      </c>
      <c r="F150" s="140">
        <f>F146+F147+F148+F149</f>
        <v>259082936</v>
      </c>
      <c r="G150" s="43">
        <f>F150/C150*100</f>
        <v>75.49594941196962</v>
      </c>
      <c r="H150" s="43">
        <f aca="true" t="shared" si="11" ref="H150:H162">F150/D150*100</f>
        <v>73.34927768356388</v>
      </c>
      <c r="I150" s="43">
        <f>F150/E150*100</f>
        <v>108.42865730073206</v>
      </c>
    </row>
    <row r="151" spans="1:9" ht="12.75">
      <c r="A151" s="7"/>
      <c r="B151" s="30" t="s">
        <v>118</v>
      </c>
      <c r="C151" s="143">
        <f>C152</f>
        <v>9665941</v>
      </c>
      <c r="D151" s="143">
        <f>D152</f>
        <v>12764610</v>
      </c>
      <c r="E151" s="143">
        <f>E152</f>
        <v>12764610</v>
      </c>
      <c r="F151" s="143">
        <f>F152</f>
        <v>7423559</v>
      </c>
      <c r="G151" s="173">
        <f>F151/C151*100</f>
        <v>76.80120331791804</v>
      </c>
      <c r="H151" s="45">
        <f t="shared" si="11"/>
        <v>58.157350675030415</v>
      </c>
      <c r="I151" s="172">
        <f>F151/E151*100</f>
        <v>58.157350675030415</v>
      </c>
    </row>
    <row r="152" spans="1:9" ht="12.75">
      <c r="A152" s="7">
        <v>25000000</v>
      </c>
      <c r="B152" s="8" t="s">
        <v>79</v>
      </c>
      <c r="C152" s="126">
        <f>C153+C160</f>
        <v>9665941</v>
      </c>
      <c r="D152" s="126">
        <f>D153+D160</f>
        <v>12764610</v>
      </c>
      <c r="E152" s="126">
        <f>E153+E160</f>
        <v>12764610</v>
      </c>
      <c r="F152" s="126">
        <f>F153+F160</f>
        <v>7423559</v>
      </c>
      <c r="G152" s="171">
        <f>F152/C152*100</f>
        <v>76.80120331791804</v>
      </c>
      <c r="H152" s="40">
        <f t="shared" si="11"/>
        <v>58.157350675030415</v>
      </c>
      <c r="I152" s="172">
        <f>F152/E152*100</f>
        <v>58.157350675030415</v>
      </c>
    </row>
    <row r="153" spans="1:9" ht="12.75">
      <c r="A153" s="7">
        <v>25010000</v>
      </c>
      <c r="B153" s="8" t="s">
        <v>100</v>
      </c>
      <c r="C153" s="126">
        <f>C155+C157+C158</f>
        <v>9665941</v>
      </c>
      <c r="D153" s="126">
        <f>D155+D157+D158</f>
        <v>9691654</v>
      </c>
      <c r="E153" s="126">
        <f>E155+E157+E158</f>
        <v>9691654</v>
      </c>
      <c r="F153" s="126">
        <f>F155+F157+F158</f>
        <v>4254692</v>
      </c>
      <c r="G153" s="171">
        <f>F153/C153*100</f>
        <v>44.01735951005701</v>
      </c>
      <c r="H153" s="40">
        <f t="shared" si="11"/>
        <v>43.90057672302375</v>
      </c>
      <c r="I153" s="172">
        <f>F153/E153*100</f>
        <v>43.90057672302375</v>
      </c>
    </row>
    <row r="154" spans="1:9" ht="12.75">
      <c r="A154" s="7"/>
      <c r="B154" s="8" t="s">
        <v>228</v>
      </c>
      <c r="C154" s="126"/>
      <c r="D154" s="126"/>
      <c r="E154" s="126"/>
      <c r="F154" s="126"/>
      <c r="G154" s="171"/>
      <c r="H154" s="38"/>
      <c r="I154" s="172"/>
    </row>
    <row r="155" spans="1:9" ht="12.75">
      <c r="A155" s="12">
        <v>25010100</v>
      </c>
      <c r="B155" s="13" t="s">
        <v>207</v>
      </c>
      <c r="C155" s="128">
        <v>9330718</v>
      </c>
      <c r="D155" s="128">
        <v>9330718</v>
      </c>
      <c r="E155" s="128">
        <v>9330718</v>
      </c>
      <c r="F155" s="131">
        <v>4076103</v>
      </c>
      <c r="G155" s="159">
        <f>F155/C155*100</f>
        <v>43.68477324038729</v>
      </c>
      <c r="H155" s="40">
        <f t="shared" si="11"/>
        <v>43.68477324038729</v>
      </c>
      <c r="I155" s="161">
        <f>F155/E155*100</f>
        <v>43.68477324038729</v>
      </c>
    </row>
    <row r="156" spans="1:9" ht="12.75">
      <c r="A156" s="12"/>
      <c r="B156" s="13" t="s">
        <v>208</v>
      </c>
      <c r="C156" s="128"/>
      <c r="D156" s="128"/>
      <c r="E156" s="128"/>
      <c r="F156" s="144"/>
      <c r="G156" s="159"/>
      <c r="H156" s="40"/>
      <c r="I156" s="161"/>
    </row>
    <row r="157" spans="1:9" ht="12.75">
      <c r="A157" s="12">
        <v>25010300</v>
      </c>
      <c r="B157" s="13" t="s">
        <v>99</v>
      </c>
      <c r="C157" s="128">
        <v>335223</v>
      </c>
      <c r="D157" s="128">
        <v>335223</v>
      </c>
      <c r="E157" s="128">
        <v>335223</v>
      </c>
      <c r="F157" s="145">
        <v>145295</v>
      </c>
      <c r="G157" s="171">
        <f>F157/C157*100</f>
        <v>43.342789725048696</v>
      </c>
      <c r="H157" s="40">
        <f t="shared" si="11"/>
        <v>43.342789725048696</v>
      </c>
      <c r="I157" s="172">
        <f>F157/E157*100</f>
        <v>43.342789725048696</v>
      </c>
    </row>
    <row r="158" spans="1:9" ht="12.75">
      <c r="A158" s="12">
        <v>25010400</v>
      </c>
      <c r="B158" s="13" t="s">
        <v>209</v>
      </c>
      <c r="C158" s="128">
        <v>0</v>
      </c>
      <c r="D158" s="128">
        <v>25713</v>
      </c>
      <c r="E158" s="128">
        <v>25713</v>
      </c>
      <c r="F158" s="131">
        <v>33294</v>
      </c>
      <c r="G158" s="159">
        <v>0</v>
      </c>
      <c r="H158" s="40">
        <f t="shared" si="11"/>
        <v>129.48314082370786</v>
      </c>
      <c r="I158" s="161">
        <f>F158/E158*100</f>
        <v>129.48314082370786</v>
      </c>
    </row>
    <row r="159" spans="1:9" ht="12.75">
      <c r="A159" s="12"/>
      <c r="B159" s="13" t="s">
        <v>210</v>
      </c>
      <c r="C159" s="128"/>
      <c r="D159" s="128"/>
      <c r="E159" s="128"/>
      <c r="F159" s="131"/>
      <c r="G159" s="159"/>
      <c r="H159" s="40"/>
      <c r="I159" s="161"/>
    </row>
    <row r="160" spans="1:9" ht="12.75">
      <c r="A160" s="7">
        <v>25020000</v>
      </c>
      <c r="B160" s="8" t="s">
        <v>104</v>
      </c>
      <c r="C160" s="126">
        <f>C161+C162</f>
        <v>0</v>
      </c>
      <c r="D160" s="126">
        <f>D161+D162</f>
        <v>3072956</v>
      </c>
      <c r="E160" s="126">
        <f>E161+E162</f>
        <v>3072956</v>
      </c>
      <c r="F160" s="145">
        <f>F161+F162</f>
        <v>3168867</v>
      </c>
      <c r="G160" s="159">
        <v>0</v>
      </c>
      <c r="H160" s="40">
        <f t="shared" si="11"/>
        <v>103.12113157493957</v>
      </c>
      <c r="I160" s="161">
        <f>F160/E160*100</f>
        <v>103.12113157493957</v>
      </c>
    </row>
    <row r="161" spans="1:9" ht="12.75">
      <c r="A161" s="12">
        <v>25020100</v>
      </c>
      <c r="B161" s="13" t="s">
        <v>211</v>
      </c>
      <c r="C161" s="128">
        <v>0</v>
      </c>
      <c r="D161" s="128">
        <v>1575151</v>
      </c>
      <c r="E161" s="128">
        <v>1575151</v>
      </c>
      <c r="F161" s="131">
        <v>1517424</v>
      </c>
      <c r="G161" s="159">
        <v>0</v>
      </c>
      <c r="H161" s="40">
        <f t="shared" si="11"/>
        <v>96.33514501149413</v>
      </c>
      <c r="I161" s="161">
        <f>F161/E161*100</f>
        <v>96.33514501149413</v>
      </c>
    </row>
    <row r="162" spans="1:9" ht="12.75">
      <c r="A162" s="12">
        <v>25020200</v>
      </c>
      <c r="B162" s="13" t="s">
        <v>101</v>
      </c>
      <c r="C162" s="128">
        <v>0</v>
      </c>
      <c r="D162" s="128">
        <v>1497805</v>
      </c>
      <c r="E162" s="128">
        <v>1497805</v>
      </c>
      <c r="F162" s="131">
        <v>1651443</v>
      </c>
      <c r="G162" s="159">
        <v>0</v>
      </c>
      <c r="H162" s="40">
        <f t="shared" si="11"/>
        <v>110.25754353871164</v>
      </c>
      <c r="I162" s="161">
        <f>F162/E162*100</f>
        <v>110.25754353871164</v>
      </c>
    </row>
    <row r="163" spans="1:9" ht="14.25">
      <c r="A163" s="12"/>
      <c r="B163" s="13" t="s">
        <v>102</v>
      </c>
      <c r="C163" s="146"/>
      <c r="D163" s="146"/>
      <c r="E163" s="139"/>
      <c r="F163" s="146"/>
      <c r="G163" s="174"/>
      <c r="H163" s="53"/>
      <c r="I163" s="176"/>
    </row>
    <row r="164" spans="1:9" ht="14.25">
      <c r="A164" s="12"/>
      <c r="B164" s="13" t="s">
        <v>103</v>
      </c>
      <c r="C164" s="146"/>
      <c r="D164" s="146"/>
      <c r="E164" s="146"/>
      <c r="F164" s="146"/>
      <c r="G164" s="174"/>
      <c r="H164" s="53"/>
      <c r="I164" s="176"/>
    </row>
    <row r="165" spans="1:9" ht="14.25">
      <c r="A165" s="12"/>
      <c r="B165" s="13" t="s">
        <v>38</v>
      </c>
      <c r="C165" s="146"/>
      <c r="D165" s="146"/>
      <c r="E165" s="146"/>
      <c r="F165" s="146"/>
      <c r="G165" s="174"/>
      <c r="H165" s="53"/>
      <c r="I165" s="176"/>
    </row>
    <row r="166" spans="1:9" ht="14.25">
      <c r="A166" s="12"/>
      <c r="B166" s="13" t="s">
        <v>39</v>
      </c>
      <c r="C166" s="146"/>
      <c r="D166" s="146"/>
      <c r="E166" s="146"/>
      <c r="F166" s="146"/>
      <c r="G166" s="174"/>
      <c r="H166" s="53"/>
      <c r="I166" s="176"/>
    </row>
    <row r="167" spans="1:9" ht="13.5" thickBot="1">
      <c r="A167" s="1"/>
      <c r="B167" s="4"/>
      <c r="C167" s="146"/>
      <c r="D167" s="146"/>
      <c r="E167" s="139"/>
      <c r="F167" s="146"/>
      <c r="G167" s="175"/>
      <c r="H167" s="48"/>
      <c r="I167" s="176"/>
    </row>
    <row r="168" spans="1:9" ht="13.5" thickBot="1">
      <c r="A168" s="10">
        <v>602100</v>
      </c>
      <c r="B168" s="33" t="s">
        <v>116</v>
      </c>
      <c r="C168" s="147"/>
      <c r="D168" s="147"/>
      <c r="E168" s="148"/>
      <c r="F168" s="141">
        <v>1797887</v>
      </c>
      <c r="G168" s="50"/>
      <c r="H168" s="43"/>
      <c r="I168" s="50"/>
    </row>
    <row r="169" spans="1:9" ht="13.5" thickBot="1">
      <c r="A169" s="10">
        <v>602300</v>
      </c>
      <c r="B169" s="93" t="s">
        <v>54</v>
      </c>
      <c r="C169" s="147"/>
      <c r="D169" s="147"/>
      <c r="E169" s="149"/>
      <c r="F169" s="150">
        <v>-8483</v>
      </c>
      <c r="G169" s="50"/>
      <c r="H169" s="50"/>
      <c r="I169" s="50"/>
    </row>
    <row r="170" spans="1:9" ht="13.5" thickBot="1">
      <c r="A170" s="10">
        <v>602400</v>
      </c>
      <c r="B170" s="15" t="s">
        <v>288</v>
      </c>
      <c r="C170" s="147"/>
      <c r="D170" s="147"/>
      <c r="E170" s="149"/>
      <c r="F170" s="150">
        <v>232660</v>
      </c>
      <c r="G170" s="50"/>
      <c r="H170" s="50"/>
      <c r="I170" s="50"/>
    </row>
    <row r="171" spans="1:9" ht="13.5" thickBot="1">
      <c r="A171" s="20"/>
      <c r="B171" s="8" t="s">
        <v>121</v>
      </c>
      <c r="C171" s="140">
        <f>C151</f>
        <v>9665941</v>
      </c>
      <c r="D171" s="140">
        <f>D151</f>
        <v>12764610</v>
      </c>
      <c r="E171" s="140">
        <f>E151</f>
        <v>12764610</v>
      </c>
      <c r="F171" s="140">
        <f>F151+F168+F169+F170</f>
        <v>9445623</v>
      </c>
      <c r="G171" s="43">
        <f>F171/C171*100</f>
        <v>97.7206771694551</v>
      </c>
      <c r="H171" s="43">
        <f>F171/D171*100</f>
        <v>73.99852404421287</v>
      </c>
      <c r="I171" s="43">
        <f>F171/E171*100</f>
        <v>73.99852404421287</v>
      </c>
    </row>
    <row r="172" spans="1:9" ht="13.5" thickBot="1">
      <c r="A172" s="10">
        <v>900103</v>
      </c>
      <c r="B172" s="33" t="s">
        <v>119</v>
      </c>
      <c r="C172" s="140">
        <f>C150+C171</f>
        <v>352840559</v>
      </c>
      <c r="D172" s="140">
        <f>D150+D171</f>
        <v>365982725</v>
      </c>
      <c r="E172" s="140">
        <f>E150+E171</f>
        <v>251707840</v>
      </c>
      <c r="F172" s="140">
        <f>F150+F171</f>
        <v>268528559</v>
      </c>
      <c r="G172" s="42">
        <f>F172/C172*100</f>
        <v>76.10478788522722</v>
      </c>
      <c r="H172" s="42">
        <f>F172/D172*100</f>
        <v>73.37192185778714</v>
      </c>
      <c r="I172" s="42">
        <f>F172/E172*100</f>
        <v>106.68263610700406</v>
      </c>
    </row>
    <row r="173" spans="3:9" ht="12.75">
      <c r="C173" s="151"/>
      <c r="D173" s="151"/>
      <c r="E173" s="151"/>
      <c r="F173" s="151"/>
      <c r="G173" s="5"/>
      <c r="H173" s="5"/>
      <c r="I173" s="5"/>
    </row>
    <row r="174" spans="3:9" ht="12.75">
      <c r="C174" s="151"/>
      <c r="D174" s="151"/>
      <c r="E174" s="151"/>
      <c r="F174" s="151"/>
      <c r="G174" s="5"/>
      <c r="H174" s="5"/>
      <c r="I174" s="5"/>
    </row>
    <row r="175" spans="3:9" ht="12.75">
      <c r="C175" s="151"/>
      <c r="D175" s="151"/>
      <c r="E175" s="151"/>
      <c r="F175" s="151"/>
      <c r="G175" s="5"/>
      <c r="H175" s="5"/>
      <c r="I175" s="5"/>
    </row>
    <row r="176" spans="3:9" ht="12.75">
      <c r="C176" s="151"/>
      <c r="D176" s="151"/>
      <c r="E176" s="151"/>
      <c r="F176" s="151"/>
      <c r="G176" s="5"/>
      <c r="H176" s="5"/>
      <c r="I176" s="5"/>
    </row>
    <row r="177" spans="3:9" ht="12.75">
      <c r="C177" s="151"/>
      <c r="D177" s="151"/>
      <c r="E177" s="151"/>
      <c r="F177" s="151"/>
      <c r="G177" s="5"/>
      <c r="H177" s="5"/>
      <c r="I177" s="5"/>
    </row>
    <row r="178" spans="3:9" ht="12.75">
      <c r="C178" s="151"/>
      <c r="D178" s="151"/>
      <c r="E178" s="151"/>
      <c r="F178" s="151"/>
      <c r="G178" s="5"/>
      <c r="H178" s="5"/>
      <c r="I178" s="5"/>
    </row>
    <row r="179" spans="7:9" ht="12.75">
      <c r="G179" s="5"/>
      <c r="H179" s="5"/>
      <c r="I179" s="5"/>
    </row>
    <row r="180" spans="2:9" ht="14.25">
      <c r="B180" s="34"/>
      <c r="C180" s="5"/>
      <c r="D180" s="5"/>
      <c r="E180" s="5"/>
      <c r="G180" s="5"/>
      <c r="H180" s="5"/>
      <c r="I180" s="5"/>
    </row>
    <row r="181" spans="2:9" ht="15">
      <c r="B181" s="154" t="s">
        <v>276</v>
      </c>
      <c r="C181" s="154"/>
      <c r="D181" s="154"/>
      <c r="E181" s="154"/>
      <c r="F181" s="154"/>
      <c r="G181" s="154"/>
      <c r="H181" s="154"/>
      <c r="I181" s="5"/>
    </row>
    <row r="182" spans="2:9" ht="15">
      <c r="B182" s="154" t="s">
        <v>277</v>
      </c>
      <c r="E182" s="154" t="s">
        <v>278</v>
      </c>
      <c r="G182" s="5"/>
      <c r="H182" s="5"/>
      <c r="I182" s="5"/>
    </row>
    <row r="183" spans="7:9" ht="12.75">
      <c r="G183" s="5"/>
      <c r="H183" s="5"/>
      <c r="I183" s="5"/>
    </row>
    <row r="184" spans="7:9" ht="12.75">
      <c r="G184" s="5"/>
      <c r="H184" s="5"/>
      <c r="I184" s="5"/>
    </row>
    <row r="185" spans="7:9" ht="12.75">
      <c r="G185" s="5"/>
      <c r="H185" s="5"/>
      <c r="I185" s="5"/>
    </row>
  </sheetData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7"/>
  <sheetViews>
    <sheetView zoomScale="75" zoomScaleNormal="75" workbookViewId="0" topLeftCell="A73">
      <selection activeCell="D136" sqref="D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309052755</v>
      </c>
      <c r="D79" s="118">
        <f aca="true" t="shared" si="1" ref="D79:F80">D80</f>
        <v>308852590</v>
      </c>
      <c r="E79" s="118">
        <f t="shared" si="1"/>
        <v>200165</v>
      </c>
      <c r="F79" s="114">
        <f t="shared" si="1"/>
        <v>200165</v>
      </c>
      <c r="G79" s="61"/>
    </row>
    <row r="80" spans="1:7" ht="15.75">
      <c r="A80" s="101">
        <v>41000000</v>
      </c>
      <c r="B80" s="107" t="s">
        <v>81</v>
      </c>
      <c r="C80" s="118">
        <f>D80+E80</f>
        <v>309052755</v>
      </c>
      <c r="D80" s="118">
        <f t="shared" si="1"/>
        <v>308852590</v>
      </c>
      <c r="E80" s="118">
        <f t="shared" si="1"/>
        <v>200165</v>
      </c>
      <c r="F80" s="114">
        <f t="shared" si="1"/>
        <v>200165</v>
      </c>
      <c r="G80" s="61"/>
    </row>
    <row r="81" spans="1:7" ht="15.75">
      <c r="A81" s="101">
        <v>41030000</v>
      </c>
      <c r="B81" s="107" t="s">
        <v>82</v>
      </c>
      <c r="C81" s="118">
        <f>D81+E81</f>
        <v>309052755</v>
      </c>
      <c r="D81" s="118">
        <f>D84+D88+D92+D95+D135+D97</f>
        <v>308852590</v>
      </c>
      <c r="E81" s="118">
        <f>E97</f>
        <v>200165</v>
      </c>
      <c r="F81" s="114">
        <f>F97</f>
        <v>200165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38389292</v>
      </c>
      <c r="D97" s="119">
        <f>D98+D100+D101+D103+D108+D112+D116+D119+D121+D122+D124+D126</f>
        <v>38189127</v>
      </c>
      <c r="E97" s="119">
        <f>E130</f>
        <v>200165</v>
      </c>
      <c r="F97" s="119">
        <f>F130</f>
        <v>200165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35040836</v>
      </c>
      <c r="D100" s="120">
        <v>35040836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20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</f>
        <v>750467</v>
      </c>
      <c r="D124" s="120">
        <v>750467</v>
      </c>
      <c r="E124" s="119"/>
      <c r="F124" s="115"/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285</v>
      </c>
      <c r="C130" s="120">
        <f>E130</f>
        <v>200165</v>
      </c>
      <c r="D130" s="119"/>
      <c r="E130" s="119">
        <f>F130</f>
        <v>200165</v>
      </c>
      <c r="F130" s="119">
        <v>200165</v>
      </c>
      <c r="G130" s="61"/>
    </row>
    <row r="131" spans="1:7" ht="15">
      <c r="A131" s="86"/>
      <c r="B131" s="58" t="s">
        <v>286</v>
      </c>
      <c r="C131" s="120"/>
      <c r="D131" s="119"/>
      <c r="E131" s="119"/>
      <c r="F131" s="115"/>
      <c r="G131" s="61"/>
    </row>
    <row r="132" spans="1:7" ht="15">
      <c r="A132" s="86"/>
      <c r="B132" s="58" t="s">
        <v>287</v>
      </c>
      <c r="C132" s="120"/>
      <c r="D132" s="119"/>
      <c r="E132" s="119"/>
      <c r="F132" s="115"/>
      <c r="G132" s="61"/>
    </row>
    <row r="133" spans="1:7" ht="15">
      <c r="A133" s="86">
        <v>41035200</v>
      </c>
      <c r="B133" s="58" t="s">
        <v>253</v>
      </c>
      <c r="C133" s="157">
        <f>D133</f>
        <v>493326</v>
      </c>
      <c r="D133" s="157">
        <v>493326</v>
      </c>
      <c r="E133" s="119"/>
      <c r="F133" s="115"/>
      <c r="G133" s="61"/>
    </row>
    <row r="134" spans="1:7" ht="15">
      <c r="A134" s="86"/>
      <c r="B134" s="58" t="s">
        <v>254</v>
      </c>
      <c r="C134" s="120"/>
      <c r="D134" s="119"/>
      <c r="E134" s="119"/>
      <c r="F134" s="115"/>
      <c r="G134" s="61"/>
    </row>
    <row r="135" spans="1:7" ht="18" customHeight="1">
      <c r="A135" s="97">
        <v>41035800</v>
      </c>
      <c r="B135" s="108" t="s">
        <v>237</v>
      </c>
      <c r="C135" s="120">
        <f>D135</f>
        <v>1087333</v>
      </c>
      <c r="D135" s="119">
        <v>1087333</v>
      </c>
      <c r="E135" s="119"/>
      <c r="F135" s="115"/>
      <c r="G135" s="61"/>
    </row>
    <row r="136" spans="1:7" ht="15">
      <c r="A136" s="97"/>
      <c r="B136" s="108" t="s">
        <v>0</v>
      </c>
      <c r="C136" s="120"/>
      <c r="D136" s="119"/>
      <c r="E136" s="119"/>
      <c r="F136" s="115"/>
      <c r="G136" s="61"/>
    </row>
    <row r="137" spans="1:7" ht="15">
      <c r="A137" s="97"/>
      <c r="B137" s="108" t="s">
        <v>1</v>
      </c>
      <c r="C137" s="119"/>
      <c r="D137" s="119"/>
      <c r="E137" s="119"/>
      <c r="F137" s="115"/>
      <c r="G137" s="61"/>
    </row>
    <row r="138" spans="1:7" ht="15">
      <c r="A138" s="97"/>
      <c r="B138" s="108" t="s">
        <v>2</v>
      </c>
      <c r="C138" s="119"/>
      <c r="D138" s="119"/>
      <c r="E138" s="119"/>
      <c r="F138" s="115"/>
      <c r="G138" s="61"/>
    </row>
    <row r="139" spans="1:7" ht="15.75" thickBot="1">
      <c r="A139" s="97"/>
      <c r="B139" s="108" t="s">
        <v>3</v>
      </c>
      <c r="C139" s="119"/>
      <c r="D139" s="119"/>
      <c r="E139" s="119"/>
      <c r="F139" s="115"/>
      <c r="G139" s="61"/>
    </row>
    <row r="140" spans="1:7" ht="16.5" thickBot="1">
      <c r="A140" s="110"/>
      <c r="B140" s="111" t="s">
        <v>84</v>
      </c>
      <c r="C140" s="121">
        <f>C78+C79</f>
        <v>445350886</v>
      </c>
      <c r="D140" s="121">
        <f>D79+D78</f>
        <v>435484780</v>
      </c>
      <c r="E140" s="121">
        <f>E78+E79</f>
        <v>9866106</v>
      </c>
      <c r="F140" s="116">
        <f>F79</f>
        <v>200165</v>
      </c>
      <c r="G140" s="61"/>
    </row>
    <row r="141" spans="1:7" ht="15.75">
      <c r="A141" s="107"/>
      <c r="B141" s="107"/>
      <c r="C141" s="123"/>
      <c r="D141" s="123"/>
      <c r="E141" s="123"/>
      <c r="F141" s="117"/>
      <c r="G141" s="61"/>
    </row>
    <row r="142" spans="1:7" ht="15">
      <c r="A142" s="78"/>
      <c r="B142" s="78"/>
      <c r="C142" s="124"/>
      <c r="D142" s="123"/>
      <c r="E142" s="123"/>
      <c r="F142" s="117"/>
      <c r="G142" s="61"/>
    </row>
    <row r="143" spans="1:7" ht="15">
      <c r="A143" s="78"/>
      <c r="B143" s="78"/>
      <c r="C143" s="124"/>
      <c r="D143" s="123"/>
      <c r="E143" s="123"/>
      <c r="F143" s="117"/>
      <c r="G143" s="61"/>
    </row>
    <row r="144" spans="1:7" ht="15">
      <c r="A144" s="78"/>
      <c r="B144" s="78"/>
      <c r="C144" s="78"/>
      <c r="D144" s="79"/>
      <c r="E144" s="80"/>
      <c r="F144" s="80"/>
      <c r="G144" s="61"/>
    </row>
    <row r="145" spans="1:7" ht="14.25">
      <c r="A145" s="60"/>
      <c r="B145" s="60"/>
      <c r="C145" s="60"/>
      <c r="D145" s="60"/>
      <c r="E145" s="60"/>
      <c r="F145" s="81"/>
      <c r="G145" s="61"/>
    </row>
    <row r="146" spans="1:7" ht="18">
      <c r="A146" s="82" t="s">
        <v>206</v>
      </c>
      <c r="B146" s="82"/>
      <c r="C146" s="82"/>
      <c r="D146" s="82" t="s">
        <v>11</v>
      </c>
      <c r="E146" s="60"/>
      <c r="F146" s="60"/>
      <c r="G146" s="61"/>
    </row>
    <row r="147" spans="1:7" ht="18">
      <c r="A147" s="82"/>
      <c r="B147" s="82"/>
      <c r="C147" s="82"/>
      <c r="D147" s="82"/>
      <c r="E147" s="60"/>
      <c r="F147" s="60"/>
      <c r="G147" s="61"/>
    </row>
    <row r="148" spans="1:7" ht="14.25">
      <c r="A148" s="60"/>
      <c r="B148" s="60"/>
      <c r="C148" s="60"/>
      <c r="D148" s="60"/>
      <c r="E148" s="60"/>
      <c r="F148" s="60"/>
      <c r="G148" s="61"/>
    </row>
    <row r="149" spans="1:7" ht="14.25">
      <c r="A149" s="60"/>
      <c r="B149" s="60"/>
      <c r="C149" s="60"/>
      <c r="D149" s="60"/>
      <c r="E149" s="60"/>
      <c r="F149" s="60"/>
      <c r="G149" s="61"/>
    </row>
    <row r="150" spans="1:7" ht="14.25">
      <c r="A150" s="60"/>
      <c r="B150" s="60"/>
      <c r="C150" s="60"/>
      <c r="D150" s="60"/>
      <c r="E150" s="60"/>
      <c r="F150" s="60"/>
      <c r="G150" s="61"/>
    </row>
    <row r="151" spans="1:7" ht="14.25">
      <c r="A151" s="60"/>
      <c r="B151" s="60"/>
      <c r="C151" s="60"/>
      <c r="D151" s="60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workbookViewId="0" topLeftCell="A79">
      <selection activeCell="D101" sqref="D101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314076153</v>
      </c>
      <c r="D79" s="118">
        <f aca="true" t="shared" si="1" ref="D79:F80">D80</f>
        <v>312003717</v>
      </c>
      <c r="E79" s="118">
        <f t="shared" si="1"/>
        <v>2072436</v>
      </c>
      <c r="F79" s="114">
        <f t="shared" si="1"/>
        <v>2072436</v>
      </c>
      <c r="G79" s="61"/>
    </row>
    <row r="80" spans="1:7" ht="15.75">
      <c r="A80" s="101">
        <v>41000000</v>
      </c>
      <c r="B80" s="107" t="s">
        <v>81</v>
      </c>
      <c r="C80" s="118">
        <f>D80+E80</f>
        <v>314076153</v>
      </c>
      <c r="D80" s="118">
        <f t="shared" si="1"/>
        <v>312003717</v>
      </c>
      <c r="E80" s="118">
        <f t="shared" si="1"/>
        <v>2072436</v>
      </c>
      <c r="F80" s="114">
        <f t="shared" si="1"/>
        <v>2072436</v>
      </c>
      <c r="G80" s="61"/>
    </row>
    <row r="81" spans="1:7" ht="15.75">
      <c r="A81" s="101">
        <v>41030000</v>
      </c>
      <c r="B81" s="107" t="s">
        <v>82</v>
      </c>
      <c r="C81" s="118">
        <f>D81+E81</f>
        <v>314076153</v>
      </c>
      <c r="D81" s="118">
        <f>D84+D88+D92+D95+D139+D97</f>
        <v>312003717</v>
      </c>
      <c r="E81" s="118">
        <f>E97</f>
        <v>2072436</v>
      </c>
      <c r="F81" s="114">
        <f>F97</f>
        <v>2072436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43412690</v>
      </c>
      <c r="D97" s="119">
        <f>D98+D100+D101+D103+D108+D112+D116+D119+D121+D122+D124+D126+D130</f>
        <v>41340254</v>
      </c>
      <c r="E97" s="119">
        <f>E132+E124+E135</f>
        <v>2072436</v>
      </c>
      <c r="F97" s="119">
        <f>F132+F124+F135</f>
        <v>2072436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3795262</v>
      </c>
      <c r="D124" s="120">
        <v>3772262</v>
      </c>
      <c r="E124" s="119">
        <f>F124</f>
        <v>23000</v>
      </c>
      <c r="F124" s="115">
        <v>23000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289</v>
      </c>
      <c r="C130" s="120">
        <v>0</v>
      </c>
      <c r="D130" s="119">
        <v>78828</v>
      </c>
      <c r="E130" s="119"/>
      <c r="F130" s="115"/>
      <c r="G130" s="61"/>
    </row>
    <row r="131" spans="1:7" ht="15">
      <c r="A131" s="86"/>
      <c r="B131" s="58" t="s">
        <v>290</v>
      </c>
      <c r="C131" s="120"/>
      <c r="D131" s="119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19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19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291</v>
      </c>
      <c r="C135" s="120">
        <f>E135</f>
        <v>1849271</v>
      </c>
      <c r="D135" s="119"/>
      <c r="E135" s="119">
        <f>F135</f>
        <v>1849271</v>
      </c>
      <c r="F135" s="115">
        <v>1849271</v>
      </c>
      <c r="G135" s="61"/>
    </row>
    <row r="136" spans="1:7" ht="15">
      <c r="A136" s="86"/>
      <c r="B136" s="58" t="s">
        <v>292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450374284</v>
      </c>
      <c r="D144" s="121">
        <f>D79+D78</f>
        <v>438635907</v>
      </c>
      <c r="E144" s="121">
        <f>E78+E79</f>
        <v>11738377</v>
      </c>
      <c r="F144" s="116">
        <f>F79</f>
        <v>2072436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 t="s">
        <v>11</v>
      </c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239"/>
  <sheetViews>
    <sheetView tabSelected="1" zoomScale="75" zoomScaleNormal="75" workbookViewId="0" topLeftCell="A1">
      <selection activeCell="D3" sqref="D3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179" t="s">
        <v>295</v>
      </c>
      <c r="F1" s="60"/>
      <c r="G1" s="61"/>
    </row>
    <row r="2" spans="4:7" ht="14.25">
      <c r="D2" s="60" t="s">
        <v>294</v>
      </c>
      <c r="E2" s="60"/>
      <c r="F2" s="60"/>
      <c r="G2" s="61"/>
    </row>
    <row r="3" spans="4:7" ht="14.25">
      <c r="D3" s="60" t="s">
        <v>296</v>
      </c>
      <c r="E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335161389</v>
      </c>
      <c r="D79" s="118">
        <f aca="true" t="shared" si="1" ref="D79:F80">D80</f>
        <v>333066463</v>
      </c>
      <c r="E79" s="118">
        <f t="shared" si="1"/>
        <v>2094926</v>
      </c>
      <c r="F79" s="118">
        <f t="shared" si="1"/>
        <v>2094926</v>
      </c>
      <c r="G79" s="61"/>
    </row>
    <row r="80" spans="1:7" ht="15.75">
      <c r="A80" s="101">
        <v>41000000</v>
      </c>
      <c r="B80" s="107" t="s">
        <v>81</v>
      </c>
      <c r="C80" s="118">
        <f>D80+E80</f>
        <v>335161389</v>
      </c>
      <c r="D80" s="118">
        <f t="shared" si="1"/>
        <v>333066463</v>
      </c>
      <c r="E80" s="118">
        <f t="shared" si="1"/>
        <v>2094926</v>
      </c>
      <c r="F80" s="118">
        <f t="shared" si="1"/>
        <v>2094926</v>
      </c>
      <c r="G80" s="61"/>
    </row>
    <row r="81" spans="1:7" ht="15.75">
      <c r="A81" s="101">
        <v>41030000</v>
      </c>
      <c r="B81" s="107" t="s">
        <v>82</v>
      </c>
      <c r="C81" s="118">
        <f>D81+E81</f>
        <v>335161389</v>
      </c>
      <c r="D81" s="118">
        <f>D84+D88+D92+D95+D139+D97</f>
        <v>333066463</v>
      </c>
      <c r="E81" s="118">
        <f>E97</f>
        <v>2094926</v>
      </c>
      <c r="F81" s="118">
        <f>F97</f>
        <v>2094926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123236133</v>
      </c>
      <c r="D84" s="119">
        <v>123236133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74241536</v>
      </c>
      <c r="D88" s="119">
        <v>74241536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17426</v>
      </c>
      <c r="D92" s="119">
        <v>17426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43988507</v>
      </c>
      <c r="D97" s="119">
        <f>D98+D100+D101+D103+D108+D112+D116+D119+D121+D122+D124+D126+D130</f>
        <v>41893581</v>
      </c>
      <c r="E97" s="119">
        <f>E132+E124+E135</f>
        <v>2094926</v>
      </c>
      <c r="F97" s="119">
        <f>F132+F124+F135</f>
        <v>2094926</v>
      </c>
      <c r="G97" s="61"/>
    </row>
    <row r="98" spans="1:7" ht="15">
      <c r="A98" s="97">
        <v>41035000</v>
      </c>
      <c r="B98" s="108" t="s">
        <v>165</v>
      </c>
      <c r="C98" s="120">
        <f>D98</f>
        <v>30400</v>
      </c>
      <c r="D98" s="120">
        <v>30400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20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20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20"/>
      <c r="E104" s="119"/>
      <c r="F104" s="115"/>
      <c r="G104" s="61"/>
    </row>
    <row r="105" spans="1:7" ht="15">
      <c r="A105" s="86"/>
      <c r="B105" s="58" t="s">
        <v>171</v>
      </c>
      <c r="C105" s="120"/>
      <c r="D105" s="120"/>
      <c r="E105" s="119"/>
      <c r="F105" s="115"/>
      <c r="G105" s="61"/>
    </row>
    <row r="106" spans="1:7" ht="15">
      <c r="A106" s="86"/>
      <c r="B106" s="58" t="s">
        <v>172</v>
      </c>
      <c r="C106" s="120"/>
      <c r="D106" s="120"/>
      <c r="E106" s="119"/>
      <c r="F106" s="115"/>
      <c r="G106" s="61"/>
    </row>
    <row r="107" spans="1:7" ht="15">
      <c r="A107" s="86"/>
      <c r="B107" s="58" t="s">
        <v>173</v>
      </c>
      <c r="C107" s="120"/>
      <c r="D107" s="120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20"/>
      <c r="E109" s="119"/>
      <c r="F109" s="115"/>
      <c r="G109" s="61"/>
    </row>
    <row r="110" spans="1:7" ht="15">
      <c r="A110" s="86"/>
      <c r="B110" s="58" t="s">
        <v>176</v>
      </c>
      <c r="C110" s="120"/>
      <c r="D110" s="120"/>
      <c r="E110" s="119"/>
      <c r="F110" s="115"/>
      <c r="G110" s="61"/>
    </row>
    <row r="111" spans="1:7" ht="15">
      <c r="A111" s="86"/>
      <c r="B111" s="58" t="s">
        <v>177</v>
      </c>
      <c r="C111" s="120"/>
      <c r="D111" s="120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20"/>
      <c r="E113" s="119"/>
      <c r="F113" s="115"/>
      <c r="G113" s="61"/>
    </row>
    <row r="114" spans="1:7" ht="15">
      <c r="A114" s="86"/>
      <c r="B114" s="58" t="s">
        <v>178</v>
      </c>
      <c r="C114" s="120"/>
      <c r="D114" s="120"/>
      <c r="E114" s="119"/>
      <c r="F114" s="115"/>
      <c r="G114" s="61"/>
    </row>
    <row r="115" spans="1:7" ht="15">
      <c r="A115" s="86"/>
      <c r="B115" s="58" t="s">
        <v>179</v>
      </c>
      <c r="C115" s="120"/>
      <c r="D115" s="120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75819</v>
      </c>
      <c r="D116" s="120">
        <v>75819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20"/>
      <c r="E117" s="119"/>
      <c r="F117" s="115"/>
      <c r="G117" s="61"/>
    </row>
    <row r="118" spans="1:7" ht="15">
      <c r="A118" s="86"/>
      <c r="B118" s="58" t="s">
        <v>43</v>
      </c>
      <c r="C118" s="120"/>
      <c r="D118" s="120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20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4225156</v>
      </c>
      <c r="D124" s="120">
        <v>4179666</v>
      </c>
      <c r="E124" s="119">
        <f>F124</f>
        <v>45490</v>
      </c>
      <c r="F124" s="119">
        <v>45490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1126000</v>
      </c>
      <c r="D126" s="120">
        <v>1126000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20"/>
      <c r="E127" s="119"/>
      <c r="F127" s="115"/>
      <c r="G127" s="61"/>
    </row>
    <row r="128" spans="1:7" ht="15">
      <c r="A128" s="86"/>
      <c r="B128" s="58" t="s">
        <v>284</v>
      </c>
      <c r="C128" s="120"/>
      <c r="D128" s="120"/>
      <c r="E128" s="119"/>
      <c r="F128" s="115"/>
      <c r="G128" s="61"/>
    </row>
    <row r="129" spans="1:7" ht="15">
      <c r="A129" s="86"/>
      <c r="B129" s="58" t="s">
        <v>47</v>
      </c>
      <c r="C129" s="120"/>
      <c r="D129" s="120"/>
      <c r="E129" s="119"/>
      <c r="F129" s="115"/>
      <c r="G129" s="61"/>
    </row>
    <row r="130" spans="1:7" ht="15">
      <c r="A130" s="86">
        <v>41035000</v>
      </c>
      <c r="B130" s="58" t="s">
        <v>289</v>
      </c>
      <c r="C130" s="120">
        <f>D130</f>
        <v>78828</v>
      </c>
      <c r="D130" s="120">
        <v>78828</v>
      </c>
      <c r="E130" s="119"/>
      <c r="F130" s="115"/>
      <c r="G130" s="61"/>
    </row>
    <row r="131" spans="1:7" ht="15">
      <c r="A131" s="86"/>
      <c r="B131" s="58" t="s">
        <v>290</v>
      </c>
      <c r="C131" s="120"/>
      <c r="D131" s="120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20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20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291</v>
      </c>
      <c r="C135" s="120">
        <f>E135</f>
        <v>1849271</v>
      </c>
      <c r="D135" s="119"/>
      <c r="E135" s="119">
        <f>F135</f>
        <v>1849271</v>
      </c>
      <c r="F135" s="119">
        <v>1849271</v>
      </c>
      <c r="G135" s="61"/>
    </row>
    <row r="136" spans="1:7" ht="15">
      <c r="A136" s="86"/>
      <c r="B136" s="58" t="s">
        <v>292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20">
        <f>D137</f>
        <v>493326</v>
      </c>
      <c r="D137" s="120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471459520</v>
      </c>
      <c r="D144" s="121">
        <f>D79+D78</f>
        <v>459698653</v>
      </c>
      <c r="E144" s="121">
        <f>E78+E79</f>
        <v>11760867</v>
      </c>
      <c r="F144" s="121">
        <f>F79</f>
        <v>2094926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78"/>
      <c r="D146" s="79"/>
      <c r="E146" s="80"/>
      <c r="F146" s="80"/>
      <c r="G146" s="61"/>
    </row>
    <row r="147" spans="1:7" ht="14.25">
      <c r="A147" s="60"/>
      <c r="B147" s="60"/>
      <c r="C147" s="60"/>
      <c r="D147" s="60"/>
      <c r="E147" s="60"/>
      <c r="F147" s="81"/>
      <c r="G147" s="61"/>
    </row>
    <row r="148" spans="1:7" ht="41.25" customHeight="1">
      <c r="A148" s="82"/>
      <c r="B148" s="180" t="s">
        <v>293</v>
      </c>
      <c r="C148" s="181"/>
      <c r="D148" s="181"/>
      <c r="E148" s="181"/>
      <c r="F148" s="182" t="s">
        <v>244</v>
      </c>
      <c r="G148" s="61"/>
    </row>
    <row r="149" spans="1:7" ht="18">
      <c r="A149" s="82"/>
      <c r="B149" s="82"/>
      <c r="C149" s="82"/>
      <c r="D149" s="82"/>
      <c r="E149" s="60"/>
      <c r="F149" s="60"/>
      <c r="G149" s="61"/>
    </row>
    <row r="150" spans="1:7" ht="14.25">
      <c r="A150" s="60"/>
      <c r="B150" s="60"/>
      <c r="C150" s="60"/>
      <c r="D150" s="60"/>
      <c r="E150" s="60"/>
      <c r="F150" s="60"/>
      <c r="G150" s="61"/>
    </row>
    <row r="151" spans="1:7" ht="14.25">
      <c r="A151" s="60"/>
      <c r="B151" s="60"/>
      <c r="C151" s="60"/>
      <c r="D151" s="60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2017-01-11T08:57:22Z</cp:lastPrinted>
  <dcterms:created xsi:type="dcterms:W3CDTF">2002-09-24T12:38:18Z</dcterms:created>
  <dcterms:modified xsi:type="dcterms:W3CDTF">2017-01-12T13:08:04Z</dcterms:modified>
  <cp:category/>
  <cp:version/>
  <cp:contentType/>
  <cp:contentStatus/>
</cp:coreProperties>
</file>