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comments2.xml" ContentType="application/vnd.openxmlformats-officedocument.spreadsheetml.comments+xml"/>
  <Override PartName="/xl/drawings/vmlDrawing2.vml" ContentType="application/vnd.openxmlformats-officedocument.vmlDrawing"/>
  <Override PartName="/xl/drawings/vmlDrawing1.vml" ContentType="application/vnd.openxmlformats-officedocument.vmlDrawing"/>
  <Override PartName="/xl/sharedStrings.xml" ContentType="application/vnd.openxmlformats-officedocument.spreadsheetml.sharedStrings+xml"/>
  <Override PartName="/xl/worksheets/_rels/sheet2.xml.rels" ContentType="application/vnd.openxmlformats-package.relationships+xml"/>
  <Override PartName="/xl/worksheets/_rels/sheet1.xml.rels" ContentType="application/vnd.openxmlformats-package.relationship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600" firstSheet="0" activeTab="1"/>
  </bookViews>
  <sheets>
    <sheet name="Додаток 2" sheetId="1" state="visible" r:id="rId2"/>
    <sheet name="Додаток 3" sheetId="2" state="visible" r:id="rId3"/>
  </sheets>
  <definedNames>
    <definedName function="false" hidden="false" localSheetId="0" name="_xlnm.Print_Area" vbProcedure="false">'Додаток 2'!$A$1:$Q$121</definedName>
    <definedName function="false" hidden="false" localSheetId="1" name="_xlnm.Print_Area" vbProcedure="false">'Додаток 3'!$A$1:$R$152</definedName>
  </definedNames>
  <calcPr iterateCount="100" refMode="A1" iterate="false" iterateDelta="0.001"/>
</workbook>
</file>

<file path=xl/comments1.xml><?xml version="1.0" encoding="utf-8"?>
<comments xmlns="http://schemas.openxmlformats.org/spreadsheetml/2006/main" xmlns:xdr="http://schemas.openxmlformats.org/drawingml/2006/spreadsheetDrawing">
  <authors>
    <author/>
  </authors>
  <commentList>
    <comment ref="J10" authorId="0">
      <text>
        <r>
          <rPr>
            <b val="true"/>
            <sz val="8"/>
            <color rgb="FF000000"/>
            <rFont val="Tahoma"/>
            <family val="2"/>
            <charset val="204"/>
          </rPr>
          <t xml:space="preserve">User:
</t>
        </r>
      </text>
    </comment>
  </commentList>
</comments>
</file>

<file path=xl/comments2.xml><?xml version="1.0" encoding="utf-8"?>
<comments xmlns="http://schemas.openxmlformats.org/spreadsheetml/2006/main" xmlns:xdr="http://schemas.openxmlformats.org/drawingml/2006/spreadsheetDrawing">
  <authors>
    <author/>
  </authors>
  <commentList>
    <comment ref="K10" authorId="0">
      <text>
        <r>
          <rPr>
            <b val="true"/>
            <sz val="8"/>
            <color rgb="FF000000"/>
            <rFont val="Tahoma"/>
            <family val="2"/>
            <charset val="204"/>
          </rPr>
          <t xml:space="preserve">User:
</t>
        </r>
      </text>
    </comment>
  </commentList>
</comments>
</file>

<file path=xl/sharedStrings.xml><?xml version="1.0" encoding="utf-8"?>
<sst xmlns="http://schemas.openxmlformats.org/spreadsheetml/2006/main" count="429" uniqueCount="220">
  <si>
    <t>Додаток 2</t>
  </si>
  <si>
    <t>до рішення районної у місті ради</t>
  </si>
  <si>
    <r>
      <t xml:space="preserve">від_</t>
    </r>
    <r>
      <rPr>
        <u val="single"/>
        <sz val="10"/>
        <rFont val="Arial Cyr"/>
        <family val="2"/>
        <charset val="204"/>
      </rPr>
      <t xml:space="preserve">03.05.2019</t>
    </r>
    <r>
      <rPr>
        <sz val="10"/>
        <rFont val="Arial Cyr"/>
        <family val="2"/>
        <charset val="204"/>
      </rPr>
      <t xml:space="preserve">_________№_</t>
    </r>
    <r>
      <rPr>
        <u val="single"/>
        <sz val="10"/>
        <rFont val="Arial Cyr"/>
        <family val="2"/>
        <charset val="204"/>
      </rPr>
      <t xml:space="preserve">5</t>
    </r>
    <r>
      <rPr>
        <sz val="10"/>
        <rFont val="Arial Cyr"/>
        <family val="2"/>
        <charset val="204"/>
      </rPr>
      <t xml:space="preserve">_______</t>
    </r>
  </si>
  <si>
    <t>Розподіл видатків бюджету району у місті на 2019 рік за Типовою програмною класифікацією видатків та кредитування місцевих бюджетів</t>
  </si>
  <si>
    <t>(грн.)</t>
  </si>
  <si>
    <t>Код програмної класифікації видатків та кредитування місцевого бюджету</t>
  </si>
  <si>
    <t>Код ТПКВКМБ</t>
  </si>
  <si>
    <t>Код ФКВКБ</t>
  </si>
  <si>
    <t>Найменування головного розпорядника коштів бюджету району у місті / відповідального виконавця, найменування бюджетної програми / підпрограми згідно з Типовою програмною класифікацією видатків та кредитування місцевого бюджету </t>
  </si>
  <si>
    <t> Видатки загального  фонду</t>
  </si>
  <si>
    <t>                                          Видатки спеціального фонду</t>
  </si>
  <si>
    <t>  Разом</t>
  </si>
  <si>
    <t>Усього</t>
  </si>
  <si>
    <t>видатки споживання</t>
  </si>
  <si>
    <t>          з них</t>
  </si>
  <si>
    <t>видатки розвитку</t>
  </si>
  <si>
    <t>у тому числі бюджет розвитку</t>
  </si>
  <si>
    <t>з них</t>
  </si>
  <si>
    <t> видатки розвитку</t>
  </si>
  <si>
    <t>оплата праці</t>
  </si>
  <si>
    <t>комунальні послуги та енергоносії</t>
  </si>
  <si>
    <t>капітальні видатки за рахунок коштів, що передаються із загального фонду до бюджету розвитку (спеціального фонду)</t>
  </si>
  <si>
    <t>0100</t>
  </si>
  <si>
    <t>Державне управління, всього</t>
  </si>
  <si>
    <t>0150</t>
  </si>
  <si>
    <t>0111</t>
  </si>
  <si>
    <t>0180</t>
  </si>
  <si>
    <t>0133</t>
  </si>
  <si>
    <t>Інша діяльність у сфері державного управління</t>
  </si>
  <si>
    <t>1060</t>
  </si>
  <si>
    <t>0910</t>
  </si>
  <si>
    <t>Забезпечення належних умов для виховання та розвитку дітей-сиріт і дітей, позбавлених батьківського піклування, в дитячих будинках, у тому числі сімейного типу, прийомних сім"ях, сім"ях патронатного вихователя </t>
  </si>
  <si>
    <t>3000</t>
  </si>
  <si>
    <t>Соціальний захист та соціальне забезпечення, всього</t>
  </si>
  <si>
    <t>у тому числі:</t>
  </si>
  <si>
    <t>3010</t>
  </si>
  <si>
    <t>3011</t>
  </si>
  <si>
    <t>1030</t>
  </si>
  <si>
    <t>3012</t>
  </si>
  <si>
    <t>3020</t>
  </si>
  <si>
    <t>Надання пільг та субсидій населенню на придбання твердого та рідкого пічного побутового палива і скрапленого газу </t>
  </si>
  <si>
    <t>3030</t>
  </si>
  <si>
    <t>3040</t>
  </si>
  <si>
    <t>Надання допомоги сім'ям з дітьми, малозабезпеченим сім’ям, тимчасової допомоги дітям</t>
  </si>
  <si>
    <t>3041</t>
  </si>
  <si>
    <t>1040</t>
  </si>
  <si>
    <t>3042</t>
  </si>
  <si>
    <t>3043</t>
  </si>
  <si>
    <t>3044</t>
  </si>
  <si>
    <t>3045</t>
  </si>
  <si>
    <t>3046</t>
  </si>
  <si>
    <t>3047</t>
  </si>
  <si>
    <t>3080</t>
  </si>
  <si>
    <t>3081</t>
  </si>
  <si>
    <t>1010</t>
  </si>
  <si>
    <t>3082</t>
  </si>
  <si>
    <t>1020</t>
  </si>
  <si>
    <t>у тому числі за рахунок субвенцій з міського бюджету </t>
  </si>
  <si>
    <t>Заклади і заходи з питань дітей та їх соціального захисту</t>
  </si>
  <si>
    <t>3120</t>
  </si>
  <si>
    <t>Здійснення соціальної роботи з вразливими категоріями населення</t>
  </si>
  <si>
    <t>3130</t>
  </si>
  <si>
    <t>Реалізація державної політики у молодіжній сфері</t>
  </si>
  <si>
    <t>3190</t>
  </si>
  <si>
    <t>Соціальний захист ветеранів війни та праці</t>
  </si>
  <si>
    <t>4000</t>
  </si>
  <si>
    <t>0829</t>
  </si>
  <si>
    <t>6000</t>
  </si>
  <si>
    <t>Житлово-комунальне господарство,всього</t>
  </si>
  <si>
    <t>в тому числі за рахунок субвенції з міського бюджету</t>
  </si>
  <si>
    <t>Економічна діяльність</t>
  </si>
  <si>
    <t>Будівництво та регіональний розвиток</t>
  </si>
  <si>
    <t>Всього:</t>
  </si>
  <si>
    <t>Голова районної у місті  ради</t>
  </si>
  <si>
    <t>А.В. Атаманенко</t>
  </si>
  <si>
    <t>Додаток 3</t>
  </si>
  <si>
    <r>
      <t xml:space="preserve">від_</t>
    </r>
    <r>
      <rPr>
        <u val="single"/>
        <sz val="10"/>
        <rFont val="Arial Cyr"/>
        <family val="2"/>
        <charset val="204"/>
      </rPr>
      <t xml:space="preserve">03.05.2019</t>
    </r>
    <r>
      <rPr>
        <sz val="10"/>
        <rFont val="Arial Cyr"/>
        <family val="2"/>
        <charset val="204"/>
      </rPr>
      <t xml:space="preserve">__________№_</t>
    </r>
    <r>
      <rPr>
        <u val="single"/>
        <sz val="10"/>
        <rFont val="Arial Cyr"/>
        <family val="2"/>
        <charset val="204"/>
      </rPr>
      <t xml:space="preserve">5</t>
    </r>
    <r>
      <rPr>
        <sz val="10"/>
        <rFont val="Arial Cyr"/>
        <family val="2"/>
        <charset val="204"/>
      </rPr>
      <t xml:space="preserve">______</t>
    </r>
  </si>
  <si>
    <t>Розподіл видатків бюджету району у місті на 2019 рік </t>
  </si>
  <si>
    <t> Загальний  фонд</t>
  </si>
  <si>
    <t>Спеціальний фонд</t>
  </si>
  <si>
    <t>0100000</t>
  </si>
  <si>
    <t>Шевченківська районна у місті Дніпрі рада, всього:</t>
  </si>
  <si>
    <t>Державне управління</t>
  </si>
  <si>
    <t>0110150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</si>
  <si>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 </t>
  </si>
  <si>
    <t>0110180</t>
  </si>
  <si>
    <t>Соціальний захист та соціальне забезпечення</t>
  </si>
  <si>
    <t>0113121</t>
  </si>
  <si>
    <t>3121</t>
  </si>
  <si>
    <t>Утримання та забезпечення діяльності центрів соціальних служб для сім"ї, дітей та молоді </t>
  </si>
  <si>
    <t>0113133</t>
  </si>
  <si>
    <t>3133</t>
  </si>
  <si>
    <t>Інші заходи та заклади молодіжної політики</t>
  </si>
  <si>
    <t>0113192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</si>
  <si>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</si>
  <si>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</si>
  <si>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3240</t>
  </si>
  <si>
    <t>Інші заклади та заходи</t>
  </si>
  <si>
    <t>0113242</t>
  </si>
  <si>
    <t>3242</t>
  </si>
  <si>
    <t>1090</t>
  </si>
  <si>
    <t>Інші заходи у сфері соціального захисту і соціального забезпечення</t>
  </si>
  <si>
    <t>Культура і мистецтво</t>
  </si>
  <si>
    <t>4080</t>
  </si>
  <si>
    <t>Інші заклади та заходи в галузі культури і мистецтва</t>
  </si>
  <si>
    <t>0114082</t>
  </si>
  <si>
    <t>4082</t>
  </si>
  <si>
    <t>Інші заходи в галузі культури і мистецтва</t>
  </si>
  <si>
    <t>Житлово-комунальне господарство</t>
  </si>
  <si>
    <t>0116017</t>
  </si>
  <si>
    <t>6017</t>
  </si>
  <si>
    <t>0620</t>
  </si>
  <si>
    <t>Інші діяльність, пов"язана з експлуатацією об"єктів житлово-комунального господарства</t>
  </si>
  <si>
    <t>у тому числі за рахунок  субвенції з міського бюджету </t>
  </si>
  <si>
    <t>за рахунок  субвенції з міського бюджету на виконання галузевих програм, затверджених міською та районними у місті радами</t>
  </si>
  <si>
    <t>0800000</t>
  </si>
  <si>
    <t>Управління соціального захисту населення Шевченківської районної у місті Дніпрі ради, всього:</t>
  </si>
  <si>
    <t>0810150</t>
  </si>
  <si>
    <t>за рахунок субвенції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поводження з побутовими відходами (вивезення побутових відходів) та вивезення рідких нечистот, внесків за встановлення, обслуговування та заміну вузлів комерційного обліку води та теплової енергії, абонентського обслуговування для споживачів комунальних послуг, що надаються у багатоквартирних будинках за індивідуальними договорами за рахунок відповідної субвенції з державного бюджету </t>
  </si>
  <si>
    <t>за рахунок субвенції з місцевого бюджету на надання пільг 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</si>
  <si>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t>
  </si>
  <si>
    <t>за рахунок субвенції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 за рахунок відповідної субвенції з державного бюджету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</si>
  <si>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поводження з побутовими відходами (вивезення побутових відходів) та вивезення рідких нечистот, внесків за встановлення, обслуговування та заміну вузлів комерційного обліку води та теплової енергії, абонентського обслуговування для споживачів комунальних послуг, що надаються у багатоквартирних будинках за індивідуальними договорами</t>
  </si>
  <si>
    <t>0813011</t>
  </si>
  <si>
    <t>Надання пільг на оплату житлово-комунальних послуг окремим категоріям громадян відповідно до законодавства</t>
  </si>
  <si>
    <t>0813012</t>
  </si>
  <si>
    <t>Надання субсидій  населенню для відшкодування витрат на оплату житлово-комунальних послуг</t>
  </si>
  <si>
    <t>Надання пільг та субсидій населенню на придбання твердого та рідкого пічного побутового палива і скрапленого газу</t>
  </si>
  <si>
    <t>0813021</t>
  </si>
  <si>
    <t>3021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</si>
  <si>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</si>
  <si>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0813022</t>
  </si>
  <si>
    <t>3022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</si>
  <si>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</si>
  <si>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Надання пільг з оплати послуг зв'язку,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</si>
  <si>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0813031</t>
  </si>
  <si>
    <t>3031</t>
  </si>
  <si>
    <t>Надання інших пільг окремим категоріям громадян відповідно до законодавства</t>
  </si>
  <si>
    <t>за рахунок субвенції з міського бюджету на надання пільг окремим категоріям громадян відповідно до законодавства</t>
  </si>
  <si>
    <t>0813032</t>
  </si>
  <si>
    <t>3032</t>
  </si>
  <si>
    <t>1070</t>
  </si>
  <si>
    <t>Надання пільг окремим категоріям громадян з оплати послуг зв'язку</t>
  </si>
  <si>
    <t>0813041</t>
  </si>
  <si>
    <t>Надання допомоги у зв'язку з вагітністю і пологами</t>
  </si>
  <si>
    <t>0813042</t>
  </si>
  <si>
    <t>Надання допомоги при усиновленні дитини</t>
  </si>
  <si>
    <t>0813043</t>
  </si>
  <si>
    <t>Надання допомоги при народженні дитини</t>
  </si>
  <si>
    <t>0813044</t>
  </si>
  <si>
    <t>Надання допомоги на дітей, над якими встановлено опіку чи піклування</t>
  </si>
  <si>
    <t>0813045</t>
  </si>
  <si>
    <t>Надання допомоги на дітей одиноким матерям</t>
  </si>
  <si>
    <t>0813046</t>
  </si>
  <si>
    <t>Надання тимчасової державної допомоги дітям</t>
  </si>
  <si>
    <t>0813047</t>
  </si>
  <si>
    <t>Надання державної соціальної допомоги малозабезпеченим сім’ям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</si>
  <si>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</t>
  </si>
  <si>
    <t>0813081</t>
  </si>
  <si>
    <t>Надання державної соціальної допомоги особам з інвалідністю з дитинства та дітям з інвалідністю</t>
  </si>
  <si>
    <t>0813082</t>
  </si>
  <si>
    <t>Надання державної соціальної допомоги особам,  які не  мають права на пенсію, та особам з інвалідністю, державної соціальної допомоги на догляд</t>
  </si>
  <si>
    <t>0813083</t>
  </si>
  <si>
    <t>3083</t>
  </si>
  <si>
    <t>Надання допомоги по догляду за особами з інвалідністю I чи II групи внаслідок психічного розладу</t>
  </si>
  <si>
    <t>0813084</t>
  </si>
  <si>
    <t>3084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</si>
  <si>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</si>
  <si>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0813085</t>
  </si>
  <si>
    <t>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</si>
  <si>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</si>
  <si>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</si>
  <si>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0813104</t>
  </si>
  <si>
    <t>3104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</si>
  <si>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</si>
  <si>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0813160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</si>
  <si>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</si>
  <si>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</si>
  <si>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0813192</t>
  </si>
  <si>
    <t>0813210</t>
  </si>
  <si>
    <t>3210</t>
  </si>
  <si>
    <t>1050</t>
  </si>
  <si>
    <t>Організація та проведення громадських робіт</t>
  </si>
  <si>
    <t>за рахунок субвенції з міського бюджету на виконання Програми зайнятості населення у місті Дніпрі на 2017-2021 роки (організація проведення оплачувальних робіт)</t>
  </si>
  <si>
    <t>0813230</t>
  </si>
  <si>
    <t>3230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</si>
  <si>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та оплату послуг із здійснення патронату над дитиною та виплата соціальної допомоги на утримання дитини в сім’ї патронатного вихователя, підтримка малих групових будинків</t>
  </si>
  <si>
    <t>0813242</t>
  </si>
  <si>
    <t>за рахунок субвенції з міського бюджету на виконання Програми підтримки учасників антитерористичної операції та членів їх сімей м.Дніпра "Родина героя" на 2017-2021 роки (надання адресної допомоги на оплату житлово-комунальних послуг учасникам АТО, членам їх сімей, що проживають та зареєстровані у м.Дніпро)</t>
  </si>
  <si>
    <t>0900000</t>
  </si>
  <si>
    <t>Управління-служба у справах дітей Шевченківської районної у місті Дніпрі ради, всього</t>
  </si>
  <si>
    <t>0910150</t>
  </si>
  <si>
    <t>1000</t>
  </si>
  <si>
    <t>Освіта</t>
  </si>
  <si>
    <t>0911060</t>
  </si>
  <si>
    <t>3110</t>
  </si>
  <si>
    <t>0913112</t>
  </si>
  <si>
    <t>3112</t>
  </si>
  <si>
    <t>Заходи державної політики з питань дітей та їх соціального захисту</t>
  </si>
  <si>
    <t>1200000</t>
  </si>
  <si>
    <t>Відділ комунального господарства Шевченківської районної у місти Дніпрі ради, всього:</t>
  </si>
  <si>
    <t>1210150</t>
  </si>
  <si>
    <t>1216030</t>
  </si>
  <si>
    <t>6030</t>
  </si>
  <si>
    <t>Організація благоустрою населених пунктів</t>
  </si>
  <si>
    <t>за рахунок субвенції з міського бюджету на благоустрій території району</t>
  </si>
  <si>
    <t>7000</t>
  </si>
  <si>
    <t>7300</t>
  </si>
  <si>
    <t>1217340</t>
  </si>
  <si>
    <t>0443</t>
  </si>
  <si>
    <t>Проектування, реставрація та охорона пам'яток архітектури</t>
  </si>
  <si>
    <t>3700000</t>
  </si>
  <si>
    <t>Фінансове управління Шевченківської районної у місті Дніпрі ради, всього:</t>
  </si>
  <si>
    <t>3710150</t>
  </si>
  <si>
    <t>Голова  районної у місті  ради</t>
  </si>
  <si>
    <t>3011, 3031, 3032 з міського бюджету</t>
  </si>
  <si>
    <t>3220 гроші ходять за дитиною</t>
  </si>
  <si>
    <t>детские </t>
  </si>
  <si>
    <t>3021,3022 скраплений газ</t>
  </si>
  <si>
    <t>АУ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</si>
</sst>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DD/MM/YYYY"/>
    <numFmt numFmtId="166" formatCode="@"/>
    <numFmt numFmtId="167" formatCode="0"/>
    <numFmt numFmtId="168" formatCode="0.00"/>
    <numFmt numFmtId="169" formatCode="0.000"/>
  </numFmts>
  <fonts count="18">
    <font>
      <sz val="10"/>
      <name val="Arial Cyr"/>
      <family val="2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2"/>
      <charset val="204"/>
    </font>
    <font>
      <sz val="16"/>
      <color rgb="FFFF0000"/>
      <name val="Arial Cyr"/>
      <family val="2"/>
      <charset val="204"/>
    </font>
    <font>
      <u val="single"/>
      <sz val="10"/>
      <name val="Arial Cyr"/>
      <family val="2"/>
      <charset val="204"/>
    </font>
    <font>
      <b val="true"/>
      <sz val="12"/>
      <name val="Arial Cyr"/>
      <family val="2"/>
      <charset val="204"/>
    </font>
    <font>
      <sz val="12"/>
      <name val="Times New Roman"/>
      <family val="1"/>
      <charset val="204"/>
    </font>
    <font>
      <b val="true"/>
      <sz val="12"/>
      <name val="Times New Roman"/>
      <family val="1"/>
      <charset val="204"/>
    </font>
    <font>
      <b val="true"/>
      <sz val="10"/>
      <name val="Arial Cyr"/>
      <family val="2"/>
      <charset val="204"/>
    </font>
    <font>
      <b val="true"/>
      <i val="true"/>
      <sz val="12"/>
      <name val="Times New Roman"/>
      <family val="1"/>
      <charset val="204"/>
    </font>
    <font>
      <sz val="12"/>
      <name val="Arial Cyr"/>
      <family val="2"/>
      <charset val="204"/>
    </font>
    <font>
      <b val="true"/>
      <sz val="8"/>
      <color rgb="FF000000"/>
      <name val="Tahoma"/>
      <family val="2"/>
      <charset val="204"/>
    </font>
    <font>
      <sz val="8"/>
      <color rgb="FF000000"/>
      <name val="Tahoma"/>
      <family val="2"/>
      <charset val="204"/>
    </font>
    <font>
      <i val="true"/>
      <sz val="12"/>
      <name val="Times New Roman"/>
      <family val="1"/>
      <charset val="204"/>
    </font>
    <font>
      <b val="true"/>
      <sz val="12"/>
      <color rgb="FFFF0000"/>
      <name val="Times New Roman"/>
      <family val="1"/>
      <charset val="204"/>
    </font>
    <font>
      <sz val="14"/>
      <name val="Arial Cyr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00FF00"/>
        <bgColor rgb="FF33CCCC"/>
      </patternFill>
    </fill>
    <fill>
      <patternFill patternType="solid">
        <fgColor rgb="FFFFFF00"/>
        <bgColor rgb="FFFFFF00"/>
      </patternFill>
    </fill>
    <fill>
      <patternFill patternType="solid">
        <fgColor rgb="FFFF99CC"/>
        <bgColor rgb="FFFF8080"/>
      </patternFill>
    </fill>
    <fill>
      <patternFill patternType="solid">
        <fgColor rgb="FFFF6600"/>
        <bgColor rgb="FFFF9900"/>
      </patternFill>
    </fill>
  </fills>
  <borders count="6">
    <border diagonalUp="false" diagonalDown="false">
      <left/>
      <right/>
      <top/>
      <bottom/>
      <diagonal/>
    </border>
    <border diagonalUp="false" diagonalDown="false">
      <left style="medium">
        <color rgb="FF1A1A1A"/>
      </left>
      <right style="medium">
        <color rgb="FF1A1A1A"/>
      </right>
      <top style="medium">
        <color rgb="FF1A1A1A"/>
      </top>
      <bottom style="medium">
        <color rgb="FF1A1A1A"/>
      </bottom>
      <diagonal/>
    </border>
    <border diagonalUp="false" diagonalDown="false">
      <left style="medium">
        <color rgb="FF1A1A1A"/>
      </left>
      <right/>
      <top style="medium">
        <color rgb="FF1A1A1A"/>
      </top>
      <bottom style="medium">
        <color rgb="FF1A1A1A"/>
      </bottom>
      <diagonal/>
    </border>
    <border diagonalUp="false" diagonalDown="false">
      <left style="hair">
        <color rgb="FF1A1A1A"/>
      </left>
      <right style="hair">
        <color rgb="FF1A1A1A"/>
      </right>
      <top style="hair">
        <color rgb="FF1A1A1A"/>
      </top>
      <bottom style="hair">
        <color rgb="FF1A1A1A"/>
      </bottom>
      <diagonal/>
    </border>
    <border diagonalUp="false" diagonalDown="false">
      <left/>
      <right style="medium">
        <color rgb="FF1A1A1A"/>
      </right>
      <top style="medium">
        <color rgb="FF1A1A1A"/>
      </top>
      <bottom style="medium">
        <color rgb="FF1A1A1A"/>
      </bottom>
      <diagonal/>
    </border>
    <border diagonalUp="false" diagonalDown="false">
      <left style="medium">
        <color rgb="FF1A1A1A"/>
      </left>
      <right style="medium">
        <color rgb="FF1A1A1A"/>
      </right>
      <top/>
      <bottom style="medium">
        <color rgb="FF1A1A1A"/>
      </bottom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11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5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2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7" fillId="2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7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8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9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9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7" fontId="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3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8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7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0" fillId="4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8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10" fillId="4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8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8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9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4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8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9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8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9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8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9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7" fontId="8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8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5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2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0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9" fontId="0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0" fillId="2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2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9" fontId="12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2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8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8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8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11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1" xfId="2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5" fillId="2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8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2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1" fillId="2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7" fontId="8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2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8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5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6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8" fillId="6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6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7" fontId="8" fillId="6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1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8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8" fillId="0" borderId="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0" borderId="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1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8" fillId="0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" fillId="0" borderId="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0" borderId="1" xfId="2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8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8" fillId="2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1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1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9" fontId="0" fillId="2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0" fillId="2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2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7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2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2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2" borderId="0" xfId="0" applyFont="true" applyBorder="false" applyAlignment="true" applyProtection="false">
      <alignment horizontal="right" vertical="bottom" textRotation="0" wrapText="true" indent="0" shrinkToFit="false"/>
      <protection locked="true" hidden="false"/>
    </xf>
    <xf numFmtId="167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12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Обычный_дод№ 2" xfId="20" builtinId="54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1A1A1A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vmlDrawing" Target="../drawings/vmlDrawing1.v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comments" Target="../comments2.xml"/><Relationship Id="rId2" Type="http://schemas.openxmlformats.org/officeDocument/2006/relationships/vmlDrawing" Target="../drawings/vmlDrawing2.v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00FFFFFF"/>
    <pageSetUpPr fitToPage="true"/>
  </sheetPr>
  <dimension ref="A1:ES164"/>
  <sheetViews>
    <sheetView windowProtection="false" showFormulas="false" showGridLines="true" showRowColHeaders="true" showZeros="true" rightToLeft="false" tabSelected="false" showOutlineSymbols="true" defaultGridColor="true" view="pageBreakPreview" topLeftCell="H109" colorId="64" zoomScale="75" zoomScaleNormal="75" zoomScalePageLayoutView="75" workbookViewId="0">
      <selection pane="topLeft" activeCell="T12" activeCellId="0" sqref="T12"/>
    </sheetView>
  </sheetViews>
  <sheetFormatPr defaultRowHeight="12.75"/>
  <cols>
    <col collapsed="false" hidden="false" max="1" min="1" style="1" width="16.9795918367347"/>
    <col collapsed="false" hidden="false" max="2" min="2" style="1" width="13.5510204081633"/>
    <col collapsed="false" hidden="false" max="3" min="3" style="1" width="15.5510204081633"/>
    <col collapsed="false" hidden="false" max="4" min="4" style="2" width="117.301020408163"/>
    <col collapsed="false" hidden="false" max="5" min="5" style="1" width="16.6938775510204"/>
    <col collapsed="false" hidden="false" max="6" min="6" style="1" width="15.4081632653061"/>
    <col collapsed="false" hidden="false" max="7" min="7" style="1" width="12.6989795918367"/>
    <col collapsed="false" hidden="false" max="8" min="8" style="1" width="12.4081632653061"/>
    <col collapsed="false" hidden="false" max="9" min="9" style="1" width="14.1275510204082"/>
    <col collapsed="false" hidden="false" max="10" min="10" style="1" width="10.9897959183673"/>
    <col collapsed="false" hidden="false" max="11" min="11" style="1" width="13.984693877551"/>
    <col collapsed="false" hidden="false" max="12" min="12" style="1" width="15.6938775510204"/>
    <col collapsed="false" hidden="false" max="13" min="13" style="1" width="12.8418367346939"/>
    <col collapsed="false" hidden="false" max="14" min="14" style="1" width="12.2755102040816"/>
    <col collapsed="false" hidden="false" max="15" min="15" style="1" width="12.1326530612245"/>
    <col collapsed="false" hidden="false" max="16" min="16" style="1" width="11.9897959183673"/>
    <col collapsed="false" hidden="false" max="17" min="17" style="1" width="14.5510204081633"/>
    <col collapsed="false" hidden="false" max="18" min="18" style="3" width="9.13265306122449"/>
    <col collapsed="false" hidden="false" max="19" min="19" style="3" width="14.2755102040816"/>
    <col collapsed="false" hidden="false" max="257" min="20" style="3" width="9.13265306122449"/>
    <col collapsed="false" hidden="false" max="1025" min="258" style="0" width="9.13265306122449"/>
  </cols>
  <sheetData>
    <row r="1" customFormat="false" ht="12.75" hidden="false" customHeight="false" outlineLevel="0" collapsed="false">
      <c r="O1" s="1" t="s">
        <v>0</v>
      </c>
    </row>
    <row r="2" customFormat="false" ht="12.75" hidden="false" customHeight="false" outlineLevel="0" collapsed="false">
      <c r="O2" s="1" t="s">
        <v>1</v>
      </c>
    </row>
    <row r="3" customFormat="false" ht="18.75" hidden="false" customHeight="true" outlineLevel="0" collapsed="false">
      <c r="A3" s="4"/>
      <c r="B3" s="4"/>
      <c r="O3" s="1" t="s">
        <v>2</v>
      </c>
    </row>
    <row r="6" customFormat="false" ht="21.75" hidden="false" customHeight="true" outlineLevel="0" collapsed="false">
      <c r="D6" s="5" t="s">
        <v>3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customFormat="false" ht="10.5" hidden="false" customHeight="true" outlineLevel="0" collapsed="false">
      <c r="D7" s="6"/>
      <c r="E7" s="7"/>
      <c r="F7" s="7"/>
      <c r="G7" s="7"/>
      <c r="H7" s="7"/>
      <c r="I7" s="7"/>
      <c r="J7" s="7"/>
      <c r="K7" s="7"/>
      <c r="L7" s="7"/>
      <c r="M7" s="7"/>
      <c r="N7" s="7"/>
    </row>
    <row r="8" customFormat="false" ht="10.5" hidden="false" customHeight="true" outlineLevel="0" collapsed="false">
      <c r="Q8" s="8" t="s">
        <v>4</v>
      </c>
    </row>
    <row r="9" customFormat="false" ht="18" hidden="false" customHeight="true" outlineLevel="0" collapsed="false">
      <c r="A9" s="9" t="s">
        <v>5</v>
      </c>
      <c r="B9" s="9" t="s">
        <v>6</v>
      </c>
      <c r="C9" s="9" t="s">
        <v>7</v>
      </c>
      <c r="D9" s="9" t="s">
        <v>8</v>
      </c>
      <c r="E9" s="10" t="s">
        <v>9</v>
      </c>
      <c r="F9" s="10"/>
      <c r="G9" s="10"/>
      <c r="H9" s="10"/>
      <c r="I9" s="10"/>
      <c r="J9" s="11" t="s">
        <v>10</v>
      </c>
      <c r="K9" s="11"/>
      <c r="L9" s="11"/>
      <c r="M9" s="11"/>
      <c r="N9" s="11"/>
      <c r="O9" s="11"/>
      <c r="P9" s="11"/>
      <c r="Q9" s="9" t="s">
        <v>11</v>
      </c>
    </row>
    <row r="10" customFormat="false" ht="15.75" hidden="false" customHeight="true" outlineLevel="0" collapsed="false">
      <c r="A10" s="9"/>
      <c r="B10" s="9"/>
      <c r="C10" s="9"/>
      <c r="D10" s="9"/>
      <c r="E10" s="9" t="s">
        <v>12</v>
      </c>
      <c r="F10" s="12" t="s">
        <v>13</v>
      </c>
      <c r="G10" s="13" t="s">
        <v>14</v>
      </c>
      <c r="H10" s="13"/>
      <c r="I10" s="9" t="s">
        <v>15</v>
      </c>
      <c r="J10" s="9" t="s">
        <v>12</v>
      </c>
      <c r="K10" s="12" t="s">
        <v>16</v>
      </c>
      <c r="L10" s="13" t="s">
        <v>17</v>
      </c>
      <c r="M10" s="9" t="s">
        <v>13</v>
      </c>
      <c r="N10" s="14" t="s">
        <v>14</v>
      </c>
      <c r="O10" s="14"/>
      <c r="P10" s="9" t="s">
        <v>18</v>
      </c>
      <c r="Q10" s="9"/>
    </row>
    <row r="11" customFormat="false" ht="12.75" hidden="false" customHeight="true" outlineLevel="0" collapsed="false">
      <c r="A11" s="9"/>
      <c r="B11" s="9"/>
      <c r="C11" s="9"/>
      <c r="D11" s="9"/>
      <c r="E11" s="9"/>
      <c r="F11" s="12"/>
      <c r="G11" s="9" t="s">
        <v>19</v>
      </c>
      <c r="H11" s="9" t="s">
        <v>20</v>
      </c>
      <c r="I11" s="9"/>
      <c r="J11" s="9"/>
      <c r="K11" s="12"/>
      <c r="L11" s="9" t="s">
        <v>21</v>
      </c>
      <c r="M11" s="9"/>
      <c r="N11" s="9" t="s">
        <v>19</v>
      </c>
      <c r="O11" s="9" t="s">
        <v>20</v>
      </c>
      <c r="P11" s="9"/>
      <c r="Q11" s="9"/>
    </row>
    <row r="12" customFormat="false" ht="183" hidden="false" customHeight="true" outlineLevel="0" collapsed="false">
      <c r="A12" s="9"/>
      <c r="B12" s="9"/>
      <c r="C12" s="9"/>
      <c r="D12" s="9"/>
      <c r="E12" s="9"/>
      <c r="F12" s="12"/>
      <c r="G12" s="9"/>
      <c r="H12" s="9"/>
      <c r="I12" s="9"/>
      <c r="J12" s="9"/>
      <c r="K12" s="12"/>
      <c r="L12" s="9"/>
      <c r="M12" s="9"/>
      <c r="N12" s="9"/>
      <c r="O12" s="9"/>
      <c r="P12" s="9"/>
      <c r="Q12" s="9"/>
      <c r="S12" s="15"/>
    </row>
    <row r="13" customFormat="false" ht="20.25" hidden="false" customHeight="true" outlineLevel="0" collapsed="false">
      <c r="A13" s="16" t="n">
        <v>1</v>
      </c>
      <c r="B13" s="16" t="n">
        <v>2</v>
      </c>
      <c r="C13" s="16" t="n">
        <v>3</v>
      </c>
      <c r="D13" s="16" t="n">
        <v>4</v>
      </c>
      <c r="E13" s="16" t="n">
        <v>5</v>
      </c>
      <c r="F13" s="16" t="n">
        <v>6</v>
      </c>
      <c r="G13" s="16" t="n">
        <v>7</v>
      </c>
      <c r="H13" s="16" t="n">
        <v>8</v>
      </c>
      <c r="I13" s="16" t="n">
        <v>9</v>
      </c>
      <c r="J13" s="16" t="n">
        <v>10</v>
      </c>
      <c r="K13" s="16" t="n">
        <v>11</v>
      </c>
      <c r="L13" s="16" t="n">
        <v>12</v>
      </c>
      <c r="M13" s="16" t="n">
        <v>13</v>
      </c>
      <c r="N13" s="16" t="n">
        <v>14</v>
      </c>
      <c r="O13" s="16" t="n">
        <v>15</v>
      </c>
      <c r="P13" s="16" t="n">
        <v>16</v>
      </c>
      <c r="Q13" s="16" t="n">
        <v>17</v>
      </c>
    </row>
    <row r="14" s="21" customFormat="true" ht="24" hidden="false" customHeight="true" outlineLevel="0" collapsed="false">
      <c r="A14" s="17"/>
      <c r="B14" s="17" t="s">
        <v>22</v>
      </c>
      <c r="C14" s="18"/>
      <c r="D14" s="19" t="s">
        <v>23</v>
      </c>
      <c r="E14" s="20" t="n">
        <f aca="false">E15+E16</f>
        <v>18972405</v>
      </c>
      <c r="F14" s="20" t="n">
        <f aca="false">F15+F16</f>
        <v>18972405</v>
      </c>
      <c r="G14" s="20" t="n">
        <f aca="false">G15+G16</f>
        <v>13624910</v>
      </c>
      <c r="H14" s="20" t="n">
        <f aca="false">H15+H16</f>
        <v>930674</v>
      </c>
      <c r="I14" s="20" t="n">
        <f aca="false">I15+I16</f>
        <v>0</v>
      </c>
      <c r="J14" s="20" t="n">
        <f aca="false">J15+J16</f>
        <v>0</v>
      </c>
      <c r="K14" s="20" t="n">
        <f aca="false">K15+K16</f>
        <v>0</v>
      </c>
      <c r="L14" s="20" t="n">
        <f aca="false">L15+L16</f>
        <v>0</v>
      </c>
      <c r="M14" s="20" t="n">
        <f aca="false">M15+M16</f>
        <v>0</v>
      </c>
      <c r="N14" s="20" t="n">
        <f aca="false">N15+N16</f>
        <v>0</v>
      </c>
      <c r="O14" s="20" t="n">
        <f aca="false">O15+O16</f>
        <v>0</v>
      </c>
      <c r="P14" s="20" t="n">
        <f aca="false">P15+P16</f>
        <v>0</v>
      </c>
      <c r="Q14" s="20" t="n">
        <f aca="false">Q15+Q16</f>
        <v>18972405</v>
      </c>
    </row>
    <row r="15" customFormat="false" ht="47.25" hidden="false" customHeight="true" outlineLevel="0" collapsed="false">
      <c r="A15" s="22"/>
      <c r="B15" s="22" t="s">
        <v>24</v>
      </c>
      <c r="C15" s="22" t="s">
        <v>25</v>
      </c>
      <c r="D15" s="23" t="str">
        <f aca="false">'Додаток 3'!E17</f>
        <v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 </v>
      </c>
      <c r="E15" s="24" t="n">
        <f aca="false">'Додаток 3'!F17+'Додаток 3'!F39+'Додаток 3'!F125+'Додаток 3'!F134+'Додаток 3'!F147</f>
        <v>18942405</v>
      </c>
      <c r="F15" s="24" t="n">
        <f aca="false">'Додаток 3'!G17+'Додаток 3'!G39+'Додаток 3'!G125+'Додаток 3'!G134+'Додаток 3'!G147</f>
        <v>18942405</v>
      </c>
      <c r="G15" s="24" t="n">
        <f aca="false">'Додаток 3'!H17+'Додаток 3'!H39+'Додаток 3'!H125+'Додаток 3'!H134+'Додаток 3'!H147</f>
        <v>13624910</v>
      </c>
      <c r="H15" s="24" t="n">
        <f aca="false">'Додаток 3'!I17+'Додаток 3'!I39+'Додаток 3'!I125+'Додаток 3'!I134+'Додаток 3'!I147</f>
        <v>930674</v>
      </c>
      <c r="I15" s="24" t="n">
        <f aca="false">'Додаток 3'!J17+'Додаток 3'!J39+'Додаток 3'!J125+'Додаток 3'!J134+'Додаток 3'!J147</f>
        <v>0</v>
      </c>
      <c r="J15" s="24" t="n">
        <f aca="false">'Додаток 3'!K17+'Додаток 3'!K39+'Додаток 3'!K125+'Додаток 3'!K134+'Додаток 3'!K147</f>
        <v>0</v>
      </c>
      <c r="K15" s="20" t="n">
        <v>0</v>
      </c>
      <c r="L15" s="20" t="n">
        <v>0</v>
      </c>
      <c r="M15" s="24" t="n">
        <f aca="false">'Додаток 3'!N17+'Додаток 3'!N39+'Додаток 3'!N125+'Додаток 3'!N134+'Додаток 3'!N147</f>
        <v>0</v>
      </c>
      <c r="N15" s="24" t="n">
        <f aca="false">'Додаток 3'!O17+'Додаток 3'!O39+'Додаток 3'!O125+'Додаток 3'!O134+'Додаток 3'!O147</f>
        <v>0</v>
      </c>
      <c r="O15" s="24" t="n">
        <f aca="false">'Додаток 3'!P17+'Додаток 3'!P39+'Додаток 3'!P125+'Додаток 3'!P134+'Додаток 3'!P147</f>
        <v>0</v>
      </c>
      <c r="P15" s="24" t="n">
        <f aca="false">'Додаток 3'!Q17+'Додаток 3'!Q39+'Додаток 3'!Q125+'Додаток 3'!Q134+'Додаток 3'!Q147</f>
        <v>0</v>
      </c>
      <c r="Q15" s="24" t="n">
        <f aca="false">E15+J15</f>
        <v>18942405</v>
      </c>
    </row>
    <row r="16" customFormat="false" ht="19.5" hidden="false" customHeight="true" outlineLevel="0" collapsed="false">
      <c r="A16" s="22"/>
      <c r="B16" s="22" t="s">
        <v>26</v>
      </c>
      <c r="C16" s="22" t="s">
        <v>27</v>
      </c>
      <c r="D16" s="23" t="s">
        <v>28</v>
      </c>
      <c r="E16" s="24" t="n">
        <f aca="false">F16</f>
        <v>30000</v>
      </c>
      <c r="F16" s="24" t="n">
        <f aca="false">'Додаток 3'!G18</f>
        <v>30000</v>
      </c>
      <c r="G16" s="24" t="n">
        <v>0</v>
      </c>
      <c r="H16" s="24" t="n">
        <v>0</v>
      </c>
      <c r="I16" s="24" t="n">
        <v>0</v>
      </c>
      <c r="J16" s="24" t="n">
        <v>0</v>
      </c>
      <c r="K16" s="20" t="n">
        <v>0</v>
      </c>
      <c r="L16" s="20" t="n">
        <v>0</v>
      </c>
      <c r="M16" s="24" t="n">
        <v>0</v>
      </c>
      <c r="N16" s="24" t="n">
        <v>0</v>
      </c>
      <c r="O16" s="24" t="n">
        <v>0</v>
      </c>
      <c r="P16" s="24" t="n">
        <v>0</v>
      </c>
      <c r="Q16" s="24" t="n">
        <f aca="false">E16+J16</f>
        <v>30000</v>
      </c>
    </row>
    <row r="17" customFormat="false" ht="50.25" hidden="true" customHeight="true" outlineLevel="0" collapsed="false">
      <c r="A17" s="22"/>
      <c r="B17" s="22" t="s">
        <v>29</v>
      </c>
      <c r="C17" s="22" t="s">
        <v>30</v>
      </c>
      <c r="D17" s="23" t="s">
        <v>31</v>
      </c>
      <c r="E17" s="24" t="n">
        <f aca="false">F17</f>
        <v>0</v>
      </c>
      <c r="F17" s="24"/>
      <c r="G17" s="24" t="n">
        <v>0</v>
      </c>
      <c r="H17" s="24" t="n">
        <v>0</v>
      </c>
      <c r="I17" s="24" t="n">
        <v>0</v>
      </c>
      <c r="J17" s="24" t="n">
        <v>0</v>
      </c>
      <c r="K17" s="20" t="n">
        <v>0</v>
      </c>
      <c r="L17" s="20" t="n">
        <v>0</v>
      </c>
      <c r="M17" s="24" t="n">
        <v>0</v>
      </c>
      <c r="N17" s="24" t="n">
        <v>0</v>
      </c>
      <c r="O17" s="24" t="n">
        <v>0</v>
      </c>
      <c r="P17" s="24" t="n">
        <v>0</v>
      </c>
      <c r="Q17" s="24" t="n">
        <f aca="false">E17+J17</f>
        <v>0</v>
      </c>
    </row>
    <row r="18" s="25" customFormat="true" ht="18.75" hidden="false" customHeight="true" outlineLevel="0" collapsed="false">
      <c r="A18" s="17"/>
      <c r="B18" s="17" t="s">
        <v>32</v>
      </c>
      <c r="C18" s="17"/>
      <c r="D18" s="19" t="s">
        <v>33</v>
      </c>
      <c r="E18" s="20" t="n">
        <f aca="false">E25+E28+E32+E34+E38+E41+E45+E48+E51+E54+E57+E60+E63+E67+E70+E73+E76+E79+E83+E86+E88+E90+E91+E93+E97+E101+E94</f>
        <v>103487378</v>
      </c>
      <c r="F18" s="20" t="n">
        <f aca="false">F25+F28+F32+F34+F38+F41+F45+F48+F51+F54+F57+F60+F63+F67+F70+F73+F76+F79+F83+F86+F88+F90+F91+F93+F97+F101+F94</f>
        <v>103487378</v>
      </c>
      <c r="G18" s="20" t="n">
        <f aca="false">G25+G28+G32+G34+G38+G41+G45+G48+G51+G54+G57+G60+G63+G67+G70+G73+G76+G79+G83+G86+G88+G90+G91+G93+G97+G101+G94</f>
        <v>3782820</v>
      </c>
      <c r="H18" s="20" t="n">
        <f aca="false">H25+H28+H32+H34+H38+H41+H45+H48+H51+H54+H57+H60+H63+H67+H70+H73+H76+H79+H83+H86+H88+H90+H91+H93+H97+H101+H94</f>
        <v>200444</v>
      </c>
      <c r="I18" s="20" t="n">
        <f aca="false">I25+I28+I32+I34+I38+I41+I45+I48+I51+I54+I57+I60+I63+I67+I70+I73+I76+I79+I83+I86+I88+I90+I91+I93+I97+I101+I94</f>
        <v>0</v>
      </c>
      <c r="J18" s="20" t="n">
        <f aca="false">J25+J28+J32+J34+J38+J41+J45+J48+J51+J54+J57+J60+J63+J67+J70+J73+J76+J79+J83+J86+J88+J90+J91+J93+J97+J101+J94</f>
        <v>22358</v>
      </c>
      <c r="K18" s="20" t="n">
        <v>0</v>
      </c>
      <c r="L18" s="20" t="n">
        <v>0</v>
      </c>
      <c r="M18" s="20" t="n">
        <f aca="false">M25+M28+M32+M34+M38+M41+M45+M48+M51+M54+M57+M60+M63+M67+M70+M73+M76+M79+M83+M86+M88+M90+M91+M93+M97+M101+M94</f>
        <v>22358</v>
      </c>
      <c r="N18" s="20" t="n">
        <f aca="false">N25+N28+N32+N34+N38+N41+N45+N48+N51+N54+N57+N60+N63+N67+N70+N73+N76+N79+N83+N86+N88+N90+N91+N93+N97+N101+N94</f>
        <v>7736</v>
      </c>
      <c r="O18" s="20" t="n">
        <f aca="false">O25+O28+O32+O34+O38+O41+O45+O48+O51+O54+O57+O60+O63+O67+O70+O73+O76+O79+O83+O86+O88+O90+O91+O93+O97+O101+O94</f>
        <v>0</v>
      </c>
      <c r="P18" s="20" t="n">
        <f aca="false">P25+P28+P32+P34+P38+P41+P45+P48+P51+P54+P57+P60+P63+P67+P70+P73+P76+P79+P83+P86+P88+P90+P91+P93+P97+P101+P94</f>
        <v>0</v>
      </c>
      <c r="Q18" s="20" t="n">
        <f aca="false">E18+J18</f>
        <v>103509736</v>
      </c>
    </row>
    <row r="19" s="21" customFormat="true" ht="17.25" hidden="false" customHeight="true" outlineLevel="0" collapsed="false">
      <c r="A19" s="17"/>
      <c r="B19" s="17"/>
      <c r="C19" s="17"/>
      <c r="D19" s="19" t="s">
        <v>34</v>
      </c>
      <c r="E19" s="24"/>
      <c r="F19" s="24"/>
      <c r="G19" s="24"/>
      <c r="H19" s="24"/>
      <c r="I19" s="24"/>
      <c r="J19" s="24"/>
      <c r="K19" s="20"/>
      <c r="L19" s="20"/>
      <c r="M19" s="24"/>
      <c r="N19" s="24"/>
      <c r="O19" s="24"/>
      <c r="P19" s="24"/>
      <c r="Q19" s="24"/>
    </row>
    <row r="20" s="21" customFormat="true" ht="129" hidden="false" customHeight="true" outlineLevel="0" collapsed="false">
      <c r="A20" s="17"/>
      <c r="B20" s="17"/>
      <c r="C20" s="17"/>
      <c r="D20" s="23" t="str">
        <f aca="false">'Додаток 3'!E42</f>
        <v>за рахунок субвенції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поводження з побутовими відходами (вивезення побутових відходів) та вивезення рідких нечистот, внесків за встановлення, обслуговування та заміну вузлів комерційного обліку води та теплової енергії, абонентського обслуговування для споживачів комунальних послуг, що надаються у багатоквартирних будинках за індивідуальними договорами за рахунок відповідної субвенції з державного бюджету </v>
      </c>
      <c r="E20" s="24" t="n">
        <f aca="false">E30+E27</f>
        <v>39575100</v>
      </c>
      <c r="F20" s="24" t="n">
        <f aca="false">F30+F27</f>
        <v>39575100</v>
      </c>
      <c r="G20" s="24" t="n">
        <f aca="false">G30+G27</f>
        <v>0</v>
      </c>
      <c r="H20" s="24" t="n">
        <f aca="false">H30+H27</f>
        <v>0</v>
      </c>
      <c r="I20" s="24" t="n">
        <f aca="false">I30+I27</f>
        <v>0</v>
      </c>
      <c r="J20" s="24" t="n">
        <f aca="false">J30+J27</f>
        <v>0</v>
      </c>
      <c r="K20" s="24" t="n">
        <v>0</v>
      </c>
      <c r="L20" s="24" t="n">
        <v>0</v>
      </c>
      <c r="M20" s="24" t="n">
        <f aca="false">M30+M27</f>
        <v>0</v>
      </c>
      <c r="N20" s="24" t="n">
        <f aca="false">N30+N27</f>
        <v>0</v>
      </c>
      <c r="O20" s="24" t="n">
        <f aca="false">O30+O27</f>
        <v>0</v>
      </c>
      <c r="P20" s="24" t="n">
        <f aca="false">P30+P27</f>
        <v>0</v>
      </c>
      <c r="Q20" s="24" t="n">
        <f aca="false">E20+J20</f>
        <v>39575100</v>
      </c>
    </row>
    <row r="21" s="21" customFormat="true" ht="48" hidden="false" customHeight="true" outlineLevel="0" collapsed="false">
      <c r="A21" s="17"/>
      <c r="B21" s="17"/>
      <c r="C21" s="17"/>
      <c r="D21" s="23" t="str">
        <f aca="false">'Додаток 3'!E43</f>
        <v>за рахунок субвенції з місцевого бюджету на надання пільг 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v>
      </c>
      <c r="E21" s="24" t="n">
        <f aca="false">E33+E36</f>
        <v>11900</v>
      </c>
      <c r="F21" s="24" t="n">
        <f aca="false">F33+F36</f>
        <v>11900</v>
      </c>
      <c r="G21" s="24" t="n">
        <f aca="false">G33+G36</f>
        <v>0</v>
      </c>
      <c r="H21" s="24" t="n">
        <f aca="false">H33+H36</f>
        <v>0</v>
      </c>
      <c r="I21" s="24" t="n">
        <f aca="false">I33+I36</f>
        <v>0</v>
      </c>
      <c r="J21" s="24" t="n">
        <f aca="false">J33+J36</f>
        <v>0</v>
      </c>
      <c r="K21" s="24" t="n">
        <f aca="false">K33+K36</f>
        <v>0</v>
      </c>
      <c r="L21" s="24" t="n">
        <f aca="false">L33+L36</f>
        <v>0</v>
      </c>
      <c r="M21" s="24" t="n">
        <f aca="false">M33+M36</f>
        <v>0</v>
      </c>
      <c r="N21" s="24" t="n">
        <f aca="false">N33+N36</f>
        <v>0</v>
      </c>
      <c r="O21" s="24" t="n">
        <f aca="false">O33+O36</f>
        <v>0</v>
      </c>
      <c r="P21" s="24" t="n">
        <f aca="false">P33+P36</f>
        <v>0</v>
      </c>
      <c r="Q21" s="24" t="n">
        <f aca="false">E21+J21</f>
        <v>11900</v>
      </c>
    </row>
    <row r="22" s="21" customFormat="true" ht="132.75" hidden="false" customHeight="true" outlineLevel="0" collapsed="false">
      <c r="A22" s="17"/>
      <c r="B22" s="17"/>
      <c r="C22" s="17"/>
      <c r="D22" s="23" t="str">
        <f aca="false">'Додаток 3'!E44</f>
        <v>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E22" s="24" t="n">
        <f aca="false">E47+E50+E53+E56+E59+E62+E65+E69+E72+E75+E78+E81</f>
        <v>55814800</v>
      </c>
      <c r="F22" s="24" t="n">
        <f aca="false">F47+F50+F53+F56+F59+F62+F65+F69+F72+F75+F78+F81</f>
        <v>55814800</v>
      </c>
      <c r="G22" s="24" t="n">
        <f aca="false">G47+G50+G53+G56+G59+G62+G65+G69+G72+G75+G78+G81</f>
        <v>0</v>
      </c>
      <c r="H22" s="24" t="n">
        <f aca="false">H47+H50+H53+H56+H59+H62+H65+H69+H72+H75+H78+H81</f>
        <v>0</v>
      </c>
      <c r="I22" s="24" t="n">
        <f aca="false">I47+I50+I53+I56+I59+I62+I65+I69+I72+I75+I78+I81</f>
        <v>0</v>
      </c>
      <c r="J22" s="24" t="n">
        <f aca="false">J47+J50+J53+J56+J59+J62+J65+J69+J72+J75+J78+J81</f>
        <v>0</v>
      </c>
      <c r="K22" s="24" t="n">
        <f aca="false">K47+K50+K53+K56+K59+K62+K65+K69+K72+K75+K78+K81</f>
        <v>0</v>
      </c>
      <c r="L22" s="24" t="n">
        <f aca="false">L47+L50+L53+L56+L59+L62+L65+L69+L72+L75+L78+L81</f>
        <v>0</v>
      </c>
      <c r="M22" s="24" t="n">
        <f aca="false">M47+M50+M53+M56+M59+M62+M65+M69+M72+M75+M78+M81</f>
        <v>0</v>
      </c>
      <c r="N22" s="24" t="n">
        <f aca="false">N47+N50+N53+N56+N59+N62+N65+N69+N72+N75+N78+N81</f>
        <v>0</v>
      </c>
      <c r="O22" s="24" t="n">
        <f aca="false">O47+O50+O53+O56+O59+O62+O65+O69+O72+O75+O78+O81</f>
        <v>0</v>
      </c>
      <c r="P22" s="24" t="n">
        <f aca="false">P47+P50+P53+P56+P59+P62+P65+P69+P72+P75+P78+P81</f>
        <v>0</v>
      </c>
      <c r="Q22" s="24" t="n">
        <f aca="false">E22+J22</f>
        <v>55814800</v>
      </c>
    </row>
    <row r="23" s="21" customFormat="true" ht="115.5" hidden="false" customHeight="true" outlineLevel="0" collapsed="false">
      <c r="A23" s="17"/>
      <c r="B23" s="17"/>
      <c r="C23" s="17"/>
      <c r="D23" s="23" t="str">
        <f aca="false">'Додаток 3'!E45</f>
        <v>за рахунок субвенції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 за рахунок відповідної субвенції з державного бюджету</v>
      </c>
      <c r="E23" s="24" t="n">
        <f aca="false">E99</f>
        <v>511299</v>
      </c>
      <c r="F23" s="24" t="n">
        <f aca="false">F99</f>
        <v>511299</v>
      </c>
      <c r="G23" s="24" t="n">
        <f aca="false">G99</f>
        <v>0</v>
      </c>
      <c r="H23" s="24" t="n">
        <f aca="false">H99</f>
        <v>0</v>
      </c>
      <c r="I23" s="24" t="n">
        <f aca="false">I99</f>
        <v>0</v>
      </c>
      <c r="J23" s="24" t="n">
        <f aca="false">J99</f>
        <v>0</v>
      </c>
      <c r="K23" s="24" t="n">
        <f aca="false">K99</f>
        <v>0</v>
      </c>
      <c r="L23" s="24" t="n">
        <f aca="false">L99</f>
        <v>0</v>
      </c>
      <c r="M23" s="24" t="n">
        <f aca="false">M99</f>
        <v>0</v>
      </c>
      <c r="N23" s="24" t="n">
        <f aca="false">N99</f>
        <v>0</v>
      </c>
      <c r="O23" s="24" t="n">
        <f aca="false">O99</f>
        <v>0</v>
      </c>
      <c r="P23" s="24" t="n">
        <f aca="false">P99</f>
        <v>0</v>
      </c>
      <c r="Q23" s="24" t="n">
        <f aca="false">E23+J23</f>
        <v>511299</v>
      </c>
    </row>
    <row r="24" s="27" customFormat="true" ht="116.25" hidden="false" customHeight="true" outlineLevel="0" collapsed="false">
      <c r="A24" s="17"/>
      <c r="B24" s="17" t="s">
        <v>35</v>
      </c>
      <c r="C24" s="17"/>
      <c r="D24" s="26" t="str">
        <f aca="false">'Додаток 3'!E46</f>
        <v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поводження з побутовими відходами (вивезення побутових відходів) та вивезення рідких нечистот, внесків за встановлення, обслуговування та заміну вузлів комерційного обліку води та теплової енергії, абонентського обслуговування для споживачів комунальних послуг, що надаються у багатоквартирних будинках за індивідуальними договорами</v>
      </c>
      <c r="E24" s="20" t="n">
        <f aca="false">E25+E28</f>
        <v>39575100</v>
      </c>
      <c r="F24" s="20" t="n">
        <f aca="false">F25+F28</f>
        <v>39575100</v>
      </c>
      <c r="G24" s="20" t="n">
        <f aca="false">G25+G28</f>
        <v>0</v>
      </c>
      <c r="H24" s="20" t="n">
        <f aca="false">H25+H28</f>
        <v>0</v>
      </c>
      <c r="I24" s="20" t="n">
        <f aca="false">I25+I28</f>
        <v>0</v>
      </c>
      <c r="J24" s="20" t="n">
        <f aca="false">J25+J28</f>
        <v>0</v>
      </c>
      <c r="K24" s="20" t="n">
        <f aca="false">K25+K28</f>
        <v>0</v>
      </c>
      <c r="L24" s="20" t="n">
        <f aca="false">L25+L28</f>
        <v>0</v>
      </c>
      <c r="M24" s="20" t="n">
        <f aca="false">M25+M28</f>
        <v>0</v>
      </c>
      <c r="N24" s="20" t="n">
        <f aca="false">N25+N28</f>
        <v>0</v>
      </c>
      <c r="O24" s="20" t="n">
        <f aca="false">O25+O28</f>
        <v>0</v>
      </c>
      <c r="P24" s="20" t="n">
        <f aca="false">P25+P28</f>
        <v>0</v>
      </c>
      <c r="Q24" s="24" t="n">
        <f aca="false">E24+J24</f>
        <v>39575100</v>
      </c>
    </row>
    <row r="25" s="21" customFormat="true" ht="36" hidden="false" customHeight="true" outlineLevel="0" collapsed="false">
      <c r="A25" s="22"/>
      <c r="B25" s="22" t="s">
        <v>36</v>
      </c>
      <c r="C25" s="22" t="s">
        <v>37</v>
      </c>
      <c r="D25" s="23" t="str">
        <f aca="false">'Додаток 3'!E47</f>
        <v>Надання пільг на оплату житлово-комунальних послуг окремим категоріям громадян відповідно до законодавства</v>
      </c>
      <c r="E25" s="24" t="n">
        <f aca="false">'Додаток 3'!F47</f>
        <v>12966775</v>
      </c>
      <c r="F25" s="24" t="n">
        <f aca="false">'Додаток 3'!G47</f>
        <v>12966775</v>
      </c>
      <c r="G25" s="24" t="n">
        <f aca="false">'Додаток 3'!H47</f>
        <v>0</v>
      </c>
      <c r="H25" s="24" t="n">
        <f aca="false">'Додаток 3'!I47</f>
        <v>0</v>
      </c>
      <c r="I25" s="24" t="n">
        <f aca="false">'Додаток 3'!J47</f>
        <v>0</v>
      </c>
      <c r="J25" s="24" t="n">
        <f aca="false">'Додаток 3'!K47</f>
        <v>0</v>
      </c>
      <c r="K25" s="24" t="n">
        <f aca="false">'Додаток 3'!N47</f>
        <v>0</v>
      </c>
      <c r="L25" s="24" t="n">
        <f aca="false">'Додаток 3'!O47</f>
        <v>0</v>
      </c>
      <c r="M25" s="24" t="n">
        <f aca="false">'Додаток 3'!N47</f>
        <v>0</v>
      </c>
      <c r="N25" s="24" t="n">
        <f aca="false">'Додаток 3'!O47</f>
        <v>0</v>
      </c>
      <c r="O25" s="24" t="n">
        <f aca="false">'Додаток 3'!P47</f>
        <v>0</v>
      </c>
      <c r="P25" s="24" t="n">
        <f aca="false">'Додаток 3'!Q47</f>
        <v>0</v>
      </c>
      <c r="Q25" s="24" t="n">
        <f aca="false">E25+J25</f>
        <v>12966775</v>
      </c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</row>
    <row r="26" s="21" customFormat="true" ht="24" hidden="false" customHeight="true" outlineLevel="0" collapsed="false">
      <c r="A26" s="22"/>
      <c r="B26" s="22"/>
      <c r="C26" s="22"/>
      <c r="D26" s="23" t="s">
        <v>34</v>
      </c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</row>
    <row r="27" customFormat="false" ht="126" hidden="false" customHeight="true" outlineLevel="0" collapsed="false">
      <c r="A27" s="22"/>
      <c r="B27" s="22"/>
      <c r="C27" s="22"/>
      <c r="D27" s="23" t="str">
        <f aca="false">'Додаток 3'!E49</f>
        <v>за рахунок субвенції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поводження з побутовими відходами (вивезення побутових відходів) та вивезення рідких нечистот, внесків за встановлення, обслуговування та заміну вузлів комерційного обліку води та теплової енергії, абонентського обслуговування для споживачів комунальних послуг, що надаються у багатоквартирних будинках за індивідуальними договорами за рахунок відповідної субвенції з державного бюджету </v>
      </c>
      <c r="E27" s="24" t="n">
        <f aca="false">'Додаток 3'!F49</f>
        <v>12966775</v>
      </c>
      <c r="F27" s="24" t="n">
        <f aca="false">'Додаток 3'!G49</f>
        <v>12966775</v>
      </c>
      <c r="G27" s="24" t="n">
        <f aca="false">'Додаток 3'!H49</f>
        <v>0</v>
      </c>
      <c r="H27" s="24" t="n">
        <f aca="false">'Додаток 3'!I49</f>
        <v>0</v>
      </c>
      <c r="I27" s="24" t="n">
        <f aca="false">'Додаток 3'!J49</f>
        <v>0</v>
      </c>
      <c r="J27" s="24" t="n">
        <f aca="false">'Додаток 3'!K49</f>
        <v>0</v>
      </c>
      <c r="K27" s="24" t="n">
        <f aca="false">'Додаток 3'!N49</f>
        <v>0</v>
      </c>
      <c r="L27" s="24" t="n">
        <f aca="false">'Додаток 3'!O49</f>
        <v>0</v>
      </c>
      <c r="M27" s="24" t="n">
        <f aca="false">'Додаток 3'!N49</f>
        <v>0</v>
      </c>
      <c r="N27" s="24" t="n">
        <f aca="false">'Додаток 3'!O49</f>
        <v>0</v>
      </c>
      <c r="O27" s="24" t="n">
        <f aca="false">'Додаток 3'!P49</f>
        <v>0</v>
      </c>
      <c r="P27" s="24" t="n">
        <f aca="false">'Додаток 3'!Q49</f>
        <v>0</v>
      </c>
      <c r="Q27" s="24" t="n">
        <f aca="false">E27+J27</f>
        <v>12966775</v>
      </c>
    </row>
    <row r="28" customFormat="false" ht="32.25" hidden="false" customHeight="true" outlineLevel="0" collapsed="false">
      <c r="A28" s="28"/>
      <c r="B28" s="28" t="s">
        <v>38</v>
      </c>
      <c r="C28" s="22" t="s">
        <v>29</v>
      </c>
      <c r="D28" s="29" t="str">
        <f aca="false">'Додаток 3'!E50</f>
        <v>Надання субсидій  населенню для відшкодування витрат на оплату житлово-комунальних послуг</v>
      </c>
      <c r="E28" s="24" t="n">
        <f aca="false">'Додаток 3'!F50</f>
        <v>26608325</v>
      </c>
      <c r="F28" s="24" t="n">
        <f aca="false">'Додаток 3'!G50</f>
        <v>26608325</v>
      </c>
      <c r="G28" s="24" t="n">
        <f aca="false">'Додаток 3'!H50</f>
        <v>0</v>
      </c>
      <c r="H28" s="24" t="n">
        <f aca="false">'Додаток 3'!I50</f>
        <v>0</v>
      </c>
      <c r="I28" s="24" t="n">
        <f aca="false">'Додаток 3'!J50</f>
        <v>0</v>
      </c>
      <c r="J28" s="24" t="n">
        <f aca="false">'Додаток 3'!K50</f>
        <v>0</v>
      </c>
      <c r="K28" s="24" t="n">
        <f aca="false">'Додаток 3'!N50</f>
        <v>0</v>
      </c>
      <c r="L28" s="24" t="n">
        <f aca="false">'Додаток 3'!O50</f>
        <v>0</v>
      </c>
      <c r="M28" s="24" t="n">
        <f aca="false">'Додаток 3'!N50</f>
        <v>0</v>
      </c>
      <c r="N28" s="24" t="n">
        <f aca="false">'Додаток 3'!O50</f>
        <v>0</v>
      </c>
      <c r="O28" s="24" t="n">
        <f aca="false">'Додаток 3'!P50</f>
        <v>0</v>
      </c>
      <c r="P28" s="24" t="n">
        <f aca="false">'Додаток 3'!Q50</f>
        <v>0</v>
      </c>
      <c r="Q28" s="24" t="n">
        <f aca="false">E28+J28</f>
        <v>26608325</v>
      </c>
    </row>
    <row r="29" customFormat="false" ht="22.5" hidden="false" customHeight="true" outlineLevel="0" collapsed="false">
      <c r="A29" s="28"/>
      <c r="B29" s="28"/>
      <c r="C29" s="22"/>
      <c r="D29" s="29" t="s">
        <v>34</v>
      </c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</row>
    <row r="30" customFormat="false" ht="128.25" hidden="false" customHeight="true" outlineLevel="0" collapsed="false">
      <c r="A30" s="9"/>
      <c r="B30" s="9"/>
      <c r="C30" s="30"/>
      <c r="D30" s="29" t="str">
        <f aca="false">'Додаток 3'!E52</f>
        <v>за рахунок субвенції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поводження з побутовими відходами (вивезення побутових відходів) та вивезення рідких нечистот, внесків за встановлення, обслуговування та заміну вузлів комерційного обліку води та теплової енергії, абонентського обслуговування для споживачів комунальних послуг, що надаються у багатоквартирних будинках за індивідуальними договорами за рахунок відповідної субвенції з державного бюджету </v>
      </c>
      <c r="E30" s="24" t="n">
        <f aca="false">'Додаток 3'!F52</f>
        <v>26608325</v>
      </c>
      <c r="F30" s="24" t="n">
        <f aca="false">'Додаток 3'!G52</f>
        <v>26608325</v>
      </c>
      <c r="G30" s="24" t="n">
        <f aca="false">'Додаток 3'!H52</f>
        <v>0</v>
      </c>
      <c r="H30" s="24" t="n">
        <f aca="false">'Додаток 3'!I52</f>
        <v>0</v>
      </c>
      <c r="I30" s="24" t="n">
        <f aca="false">'Додаток 3'!J52</f>
        <v>0</v>
      </c>
      <c r="J30" s="24" t="n">
        <f aca="false">'Додаток 3'!K52</f>
        <v>0</v>
      </c>
      <c r="K30" s="24" t="n">
        <f aca="false">'Додаток 3'!N52</f>
        <v>0</v>
      </c>
      <c r="L30" s="24" t="n">
        <f aca="false">'Додаток 3'!O52</f>
        <v>0</v>
      </c>
      <c r="M30" s="24" t="n">
        <f aca="false">'Додаток 3'!N52</f>
        <v>0</v>
      </c>
      <c r="N30" s="24" t="n">
        <f aca="false">'Додаток 3'!O52</f>
        <v>0</v>
      </c>
      <c r="O30" s="24" t="n">
        <f aca="false">'Додаток 3'!P52</f>
        <v>0</v>
      </c>
      <c r="P30" s="24" t="n">
        <f aca="false">'Додаток 3'!Q52</f>
        <v>0</v>
      </c>
      <c r="Q30" s="24" t="n">
        <f aca="false">E30+J30</f>
        <v>26608325</v>
      </c>
    </row>
    <row r="31" s="27" customFormat="true" ht="36.75" hidden="false" customHeight="true" outlineLevel="0" collapsed="false">
      <c r="A31" s="17"/>
      <c r="B31" s="17" t="s">
        <v>39</v>
      </c>
      <c r="C31" s="17"/>
      <c r="D31" s="19" t="s">
        <v>40</v>
      </c>
      <c r="E31" s="20" t="n">
        <f aca="false">E32+E34</f>
        <v>11900</v>
      </c>
      <c r="F31" s="20" t="n">
        <f aca="false">F32+F34</f>
        <v>11900</v>
      </c>
      <c r="G31" s="20" t="n">
        <f aca="false">G32+G34</f>
        <v>0</v>
      </c>
      <c r="H31" s="20" t="n">
        <f aca="false">H32+H34</f>
        <v>0</v>
      </c>
      <c r="I31" s="20" t="n">
        <f aca="false">I32+I34</f>
        <v>0</v>
      </c>
      <c r="J31" s="20" t="n">
        <f aca="false">J32+J34</f>
        <v>0</v>
      </c>
      <c r="K31" s="24" t="n">
        <f aca="false">'Додаток 3'!N53</f>
        <v>0</v>
      </c>
      <c r="L31" s="24" t="n">
        <f aca="false">'Додаток 3'!O53</f>
        <v>0</v>
      </c>
      <c r="M31" s="20" t="n">
        <f aca="false">M32+M34</f>
        <v>0</v>
      </c>
      <c r="N31" s="20" t="n">
        <f aca="false">N32+N34</f>
        <v>0</v>
      </c>
      <c r="O31" s="20" t="n">
        <f aca="false">O32+O34</f>
        <v>0</v>
      </c>
      <c r="P31" s="20" t="n">
        <f aca="false">P32+P34</f>
        <v>0</v>
      </c>
      <c r="Q31" s="20" t="n">
        <f aca="false">E31+J31</f>
        <v>11900</v>
      </c>
      <c r="R31" s="31"/>
    </row>
    <row r="32" customFormat="false" ht="36.75" hidden="true" customHeight="true" outlineLevel="0" collapsed="false">
      <c r="A32" s="22"/>
      <c r="B32" s="32" t="str">
        <f aca="false">'Додаток 3'!C54</f>
        <v>3021</v>
      </c>
      <c r="C32" s="32" t="str">
        <f aca="false">'Додаток 3'!D54</f>
        <v>1030</v>
      </c>
      <c r="D32" s="33" t="str">
        <f aca="false">'Додаток 3'!E54</f>
        <v>Надання пільг на придбання твердого та рідкого пічного побутового палива і скрапленого газу окремим категоріям громадян відповідно до законодавства</v>
      </c>
      <c r="E32" s="24" t="n">
        <f aca="false">'Додаток 3'!F54</f>
        <v>0</v>
      </c>
      <c r="F32" s="24" t="n">
        <f aca="false">'Додаток 3'!G54</f>
        <v>0</v>
      </c>
      <c r="G32" s="24" t="n">
        <f aca="false">'Додаток 3'!H54</f>
        <v>0</v>
      </c>
      <c r="H32" s="24" t="n">
        <f aca="false">'Додаток 3'!I54</f>
        <v>0</v>
      </c>
      <c r="I32" s="24" t="n">
        <f aca="false">'Додаток 3'!J54</f>
        <v>0</v>
      </c>
      <c r="J32" s="24" t="n">
        <f aca="false">'Додаток 3'!K54</f>
        <v>0</v>
      </c>
      <c r="K32" s="24" t="n">
        <f aca="false">'Додаток 3'!N54</f>
        <v>0</v>
      </c>
      <c r="L32" s="24" t="n">
        <f aca="false">'Додаток 3'!O54</f>
        <v>0</v>
      </c>
      <c r="M32" s="24" t="n">
        <f aca="false">'Додаток 3'!N54</f>
        <v>0</v>
      </c>
      <c r="N32" s="24" t="n">
        <f aca="false">'Додаток 3'!O54</f>
        <v>0</v>
      </c>
      <c r="O32" s="24" t="n">
        <f aca="false">'Додаток 3'!P54</f>
        <v>0</v>
      </c>
      <c r="P32" s="24" t="n">
        <f aca="false">'Додаток 3'!Q54</f>
        <v>0</v>
      </c>
      <c r="Q32" s="24" t="n">
        <f aca="false">E32+J32</f>
        <v>0</v>
      </c>
    </row>
    <row r="33" customFormat="false" ht="49.5" hidden="true" customHeight="true" outlineLevel="0" collapsed="false">
      <c r="A33" s="22"/>
      <c r="B33" s="22"/>
      <c r="C33" s="22"/>
      <c r="D33" s="33" t="e">
        <f aca="false">'Додаток 3'!E55</f>
        <v>#REF!</v>
      </c>
      <c r="E33" s="24" t="n">
        <f aca="false">'Додаток 3'!F55</f>
        <v>0</v>
      </c>
      <c r="F33" s="24" t="n">
        <f aca="false">'Додаток 3'!G55</f>
        <v>0</v>
      </c>
      <c r="G33" s="24" t="n">
        <f aca="false">'Додаток 3'!H55</f>
        <v>0</v>
      </c>
      <c r="H33" s="24" t="n">
        <f aca="false">'Додаток 3'!I55</f>
        <v>0</v>
      </c>
      <c r="I33" s="24" t="n">
        <f aca="false">'Додаток 3'!J55</f>
        <v>0</v>
      </c>
      <c r="J33" s="24" t="n">
        <f aca="false">'Додаток 3'!K55</f>
        <v>0</v>
      </c>
      <c r="K33" s="24" t="n">
        <f aca="false">'Додаток 3'!N55</f>
        <v>0</v>
      </c>
      <c r="L33" s="24" t="n">
        <f aca="false">'Додаток 3'!O55</f>
        <v>0</v>
      </c>
      <c r="M33" s="24" t="n">
        <f aca="false">'Додаток 3'!N55</f>
        <v>0</v>
      </c>
      <c r="N33" s="24" t="n">
        <f aca="false">'Додаток 3'!O55</f>
        <v>0</v>
      </c>
      <c r="O33" s="24" t="n">
        <f aca="false">'Додаток 3'!P55</f>
        <v>0</v>
      </c>
      <c r="P33" s="24" t="n">
        <f aca="false">'Додаток 3'!Q55</f>
        <v>0</v>
      </c>
      <c r="Q33" s="24" t="n">
        <f aca="false">E33+J33</f>
        <v>0</v>
      </c>
    </row>
    <row r="34" customFormat="false" ht="36" hidden="false" customHeight="true" outlineLevel="0" collapsed="false">
      <c r="A34" s="22"/>
      <c r="B34" s="32" t="str">
        <f aca="false">'Додаток 3'!C56</f>
        <v>3022</v>
      </c>
      <c r="C34" s="32" t="str">
        <f aca="false">'Додаток 3'!D56</f>
        <v>1060</v>
      </c>
      <c r="D34" s="33" t="str">
        <f aca="false">'Додаток 3'!E56</f>
        <v>Надання субсидій населенню для відшкодування витрат на придбання твердого та рідкого пічного побутового палива і скрапленого газу</v>
      </c>
      <c r="E34" s="24" t="n">
        <f aca="false">'Додаток 3'!F56</f>
        <v>11900</v>
      </c>
      <c r="F34" s="24" t="n">
        <f aca="false">'Додаток 3'!G56</f>
        <v>11900</v>
      </c>
      <c r="G34" s="24" t="n">
        <f aca="false">'Додаток 3'!H56</f>
        <v>0</v>
      </c>
      <c r="H34" s="24" t="n">
        <f aca="false">'Додаток 3'!I56</f>
        <v>0</v>
      </c>
      <c r="I34" s="24" t="n">
        <f aca="false">'Додаток 3'!J56</f>
        <v>0</v>
      </c>
      <c r="J34" s="24" t="n">
        <f aca="false">'Додаток 3'!K56</f>
        <v>0</v>
      </c>
      <c r="K34" s="24" t="n">
        <f aca="false">'Додаток 3'!N56</f>
        <v>0</v>
      </c>
      <c r="L34" s="24" t="n">
        <f aca="false">'Додаток 3'!O56</f>
        <v>0</v>
      </c>
      <c r="M34" s="24" t="n">
        <f aca="false">'Додаток 3'!N56</f>
        <v>0</v>
      </c>
      <c r="N34" s="24" t="n">
        <f aca="false">'Додаток 3'!O56</f>
        <v>0</v>
      </c>
      <c r="O34" s="24" t="n">
        <f aca="false">'Додаток 3'!P56</f>
        <v>0</v>
      </c>
      <c r="P34" s="24" t="n">
        <f aca="false">'Додаток 3'!Q56</f>
        <v>0</v>
      </c>
      <c r="Q34" s="24" t="n">
        <f aca="false">E34+J34</f>
        <v>11900</v>
      </c>
    </row>
    <row r="35" customFormat="false" ht="21" hidden="false" customHeight="true" outlineLevel="0" collapsed="false">
      <c r="A35" s="22"/>
      <c r="B35" s="32"/>
      <c r="C35" s="32"/>
      <c r="D35" s="33" t="s">
        <v>34</v>
      </c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</row>
    <row r="36" customFormat="false" ht="52.5" hidden="false" customHeight="true" outlineLevel="0" collapsed="false">
      <c r="A36" s="22"/>
      <c r="B36" s="22"/>
      <c r="C36" s="22"/>
      <c r="D36" s="33" t="str">
        <f aca="false">'Додаток 3'!E58</f>
        <v>за рахунок субвенції з місцевого бюджету на надання пільг 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v>
      </c>
      <c r="E36" s="24" t="n">
        <f aca="false">'Додаток 3'!F58</f>
        <v>11900</v>
      </c>
      <c r="F36" s="24" t="n">
        <f aca="false">'Додаток 3'!G58</f>
        <v>11900</v>
      </c>
      <c r="G36" s="24" t="n">
        <f aca="false">'Додаток 3'!H58</f>
        <v>0</v>
      </c>
      <c r="H36" s="24" t="n">
        <f aca="false">'Додаток 3'!I58</f>
        <v>0</v>
      </c>
      <c r="I36" s="24" t="n">
        <f aca="false">'Додаток 3'!J58</f>
        <v>0</v>
      </c>
      <c r="J36" s="24" t="n">
        <f aca="false">'Додаток 3'!K58</f>
        <v>0</v>
      </c>
      <c r="K36" s="24" t="n">
        <f aca="false">'Додаток 3'!N58</f>
        <v>0</v>
      </c>
      <c r="L36" s="24" t="n">
        <f aca="false">'Додаток 3'!O58</f>
        <v>0</v>
      </c>
      <c r="M36" s="24" t="n">
        <f aca="false">'Додаток 3'!N58</f>
        <v>0</v>
      </c>
      <c r="N36" s="24" t="n">
        <f aca="false">'Додаток 3'!O58</f>
        <v>0</v>
      </c>
      <c r="O36" s="24" t="n">
        <f aca="false">'Додаток 3'!P58</f>
        <v>0</v>
      </c>
      <c r="P36" s="24" t="n">
        <f aca="false">'Додаток 3'!Q58</f>
        <v>0</v>
      </c>
      <c r="Q36" s="24" t="n">
        <f aca="false">E36+J36</f>
        <v>11900</v>
      </c>
    </row>
    <row r="37" s="27" customFormat="true" ht="49.5" hidden="false" customHeight="true" outlineLevel="0" collapsed="false">
      <c r="A37" s="17"/>
      <c r="B37" s="17" t="s">
        <v>41</v>
      </c>
      <c r="C37" s="34"/>
      <c r="D37" s="19" t="str">
        <f aca="false">'Додаток 3'!E59</f>
        <v>Надання пільг з оплати послуг зв'язку, інших передбачених законодавством пільг окремим категоріям громадян та компенсації за пільговий проїзд окремих категорій громадян</v>
      </c>
      <c r="E37" s="20" t="n">
        <f aca="false">'Додаток 3'!F59</f>
        <v>170401</v>
      </c>
      <c r="F37" s="20" t="n">
        <f aca="false">'Додаток 3'!G59</f>
        <v>170401</v>
      </c>
      <c r="G37" s="20" t="n">
        <f aca="false">'Додаток 3'!H59</f>
        <v>0</v>
      </c>
      <c r="H37" s="20" t="n">
        <f aca="false">'Додаток 3'!I59</f>
        <v>0</v>
      </c>
      <c r="I37" s="20" t="n">
        <f aca="false">'Додаток 3'!J59</f>
        <v>0</v>
      </c>
      <c r="J37" s="20" t="n">
        <f aca="false">'Додаток 3'!K59</f>
        <v>0</v>
      </c>
      <c r="K37" s="24" t="n">
        <f aca="false">'Додаток 3'!N59</f>
        <v>0</v>
      </c>
      <c r="L37" s="24" t="n">
        <f aca="false">'Додаток 3'!O59</f>
        <v>0</v>
      </c>
      <c r="M37" s="20" t="n">
        <f aca="false">'Додаток 3'!N59</f>
        <v>0</v>
      </c>
      <c r="N37" s="20" t="n">
        <f aca="false">'Додаток 3'!O59</f>
        <v>0</v>
      </c>
      <c r="O37" s="20" t="n">
        <f aca="false">'Додаток 3'!P59</f>
        <v>0</v>
      </c>
      <c r="P37" s="20" t="n">
        <f aca="false">'Додаток 3'!Q59</f>
        <v>0</v>
      </c>
      <c r="Q37" s="20" t="n">
        <f aca="false">E37+J37</f>
        <v>170401</v>
      </c>
    </row>
    <row r="38" customFormat="false" ht="23.25" hidden="false" customHeight="true" outlineLevel="0" collapsed="false">
      <c r="A38" s="22"/>
      <c r="B38" s="32" t="str">
        <f aca="false">'Додаток 3'!C60</f>
        <v>3031</v>
      </c>
      <c r="C38" s="32" t="str">
        <f aca="false">'Додаток 3'!D60</f>
        <v>1030</v>
      </c>
      <c r="D38" s="33" t="str">
        <f aca="false">'Додаток 3'!E60</f>
        <v>Надання інших пільг окремим категоріям громадян відповідно до законодавства</v>
      </c>
      <c r="E38" s="24" t="n">
        <f aca="false">'Додаток 3'!F60</f>
        <v>120403</v>
      </c>
      <c r="F38" s="24" t="n">
        <f aca="false">'Додаток 3'!G60</f>
        <v>120403</v>
      </c>
      <c r="G38" s="24" t="n">
        <f aca="false">'Додаток 3'!H60</f>
        <v>0</v>
      </c>
      <c r="H38" s="24" t="n">
        <f aca="false">'Додаток 3'!I60</f>
        <v>0</v>
      </c>
      <c r="I38" s="24" t="n">
        <f aca="false">'Додаток 3'!J60</f>
        <v>0</v>
      </c>
      <c r="J38" s="24" t="n">
        <f aca="false">'Додаток 3'!K60</f>
        <v>0</v>
      </c>
      <c r="K38" s="24" t="n">
        <f aca="false">'Додаток 3'!N60</f>
        <v>0</v>
      </c>
      <c r="L38" s="24" t="n">
        <f aca="false">'Додаток 3'!O60</f>
        <v>0</v>
      </c>
      <c r="M38" s="24" t="n">
        <f aca="false">'Додаток 3'!N60</f>
        <v>0</v>
      </c>
      <c r="N38" s="24" t="n">
        <f aca="false">'Додаток 3'!O60</f>
        <v>0</v>
      </c>
      <c r="O38" s="24" t="n">
        <f aca="false">'Додаток 3'!P60</f>
        <v>0</v>
      </c>
      <c r="P38" s="24" t="n">
        <f aca="false">'Додаток 3'!Q60</f>
        <v>0</v>
      </c>
      <c r="Q38" s="24" t="n">
        <f aca="false">E38+J38</f>
        <v>120403</v>
      </c>
    </row>
    <row r="39" customFormat="false" ht="23.25" hidden="false" customHeight="true" outlineLevel="0" collapsed="false">
      <c r="A39" s="22"/>
      <c r="B39" s="32"/>
      <c r="C39" s="32"/>
      <c r="D39" s="33" t="s">
        <v>34</v>
      </c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</row>
    <row r="40" customFormat="false" ht="27" hidden="false" customHeight="true" outlineLevel="0" collapsed="false">
      <c r="A40" s="22"/>
      <c r="B40" s="22"/>
      <c r="C40" s="22"/>
      <c r="D40" s="33" t="str">
        <f aca="false">'Додаток 3'!E62</f>
        <v>за рахунок субвенції з міського бюджету на надання пільг окремим категоріям громадян відповідно до законодавства</v>
      </c>
      <c r="E40" s="24" t="n">
        <f aca="false">'Додаток 3'!F62</f>
        <v>120403</v>
      </c>
      <c r="F40" s="24" t="n">
        <f aca="false">'Додаток 3'!G62</f>
        <v>120403</v>
      </c>
      <c r="G40" s="24" t="n">
        <f aca="false">'Додаток 3'!H62</f>
        <v>0</v>
      </c>
      <c r="H40" s="24" t="n">
        <f aca="false">'Додаток 3'!I62</f>
        <v>0</v>
      </c>
      <c r="I40" s="24" t="n">
        <f aca="false">'Додаток 3'!J62</f>
        <v>0</v>
      </c>
      <c r="J40" s="24" t="n">
        <f aca="false">'Додаток 3'!K62</f>
        <v>0</v>
      </c>
      <c r="K40" s="24" t="n">
        <f aca="false">'Додаток 3'!N62</f>
        <v>0</v>
      </c>
      <c r="L40" s="24" t="n">
        <f aca="false">'Додаток 3'!O62</f>
        <v>0</v>
      </c>
      <c r="M40" s="24" t="n">
        <f aca="false">'Додаток 3'!N62</f>
        <v>0</v>
      </c>
      <c r="N40" s="24" t="n">
        <f aca="false">'Додаток 3'!O62</f>
        <v>0</v>
      </c>
      <c r="O40" s="24" t="n">
        <f aca="false">'Додаток 3'!P62</f>
        <v>0</v>
      </c>
      <c r="P40" s="24" t="n">
        <f aca="false">'Додаток 3'!Q62</f>
        <v>0</v>
      </c>
      <c r="Q40" s="24" t="n">
        <f aca="false">E40+J40</f>
        <v>120403</v>
      </c>
    </row>
    <row r="41" customFormat="false" ht="19.5" hidden="false" customHeight="true" outlineLevel="0" collapsed="false">
      <c r="A41" s="28"/>
      <c r="B41" s="32" t="str">
        <f aca="false">'Додаток 3'!C63</f>
        <v>3032</v>
      </c>
      <c r="C41" s="32" t="str">
        <f aca="false">'Додаток 3'!D63</f>
        <v>1070</v>
      </c>
      <c r="D41" s="33" t="str">
        <f aca="false">'Додаток 3'!E63</f>
        <v>Надання пільг окремим категоріям громадян з оплати послуг зв'язку</v>
      </c>
      <c r="E41" s="24" t="n">
        <f aca="false">'Додаток 3'!F63</f>
        <v>49998</v>
      </c>
      <c r="F41" s="24" t="n">
        <f aca="false">'Додаток 3'!G63</f>
        <v>49998</v>
      </c>
      <c r="G41" s="24" t="n">
        <f aca="false">'Додаток 3'!H63</f>
        <v>0</v>
      </c>
      <c r="H41" s="24" t="n">
        <f aca="false">'Додаток 3'!I63</f>
        <v>0</v>
      </c>
      <c r="I41" s="24" t="n">
        <f aca="false">'Додаток 3'!J63</f>
        <v>0</v>
      </c>
      <c r="J41" s="24" t="n">
        <f aca="false">'Додаток 3'!K63</f>
        <v>0</v>
      </c>
      <c r="K41" s="24" t="n">
        <f aca="false">'Додаток 3'!N63</f>
        <v>0</v>
      </c>
      <c r="L41" s="24" t="n">
        <f aca="false">'Додаток 3'!O63</f>
        <v>0</v>
      </c>
      <c r="M41" s="24" t="n">
        <f aca="false">'Додаток 3'!N63</f>
        <v>0</v>
      </c>
      <c r="N41" s="24" t="n">
        <f aca="false">'Додаток 3'!O63</f>
        <v>0</v>
      </c>
      <c r="O41" s="24" t="n">
        <f aca="false">'Додаток 3'!P63</f>
        <v>0</v>
      </c>
      <c r="P41" s="24" t="n">
        <f aca="false">'Додаток 3'!Q63</f>
        <v>0</v>
      </c>
      <c r="Q41" s="24" t="n">
        <f aca="false">E41+J41</f>
        <v>49998</v>
      </c>
    </row>
    <row r="42" customFormat="false" ht="19.5" hidden="false" customHeight="true" outlineLevel="0" collapsed="false">
      <c r="A42" s="28"/>
      <c r="B42" s="32"/>
      <c r="C42" s="32"/>
      <c r="D42" s="33" t="s">
        <v>34</v>
      </c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</row>
    <row r="43" customFormat="false" ht="24.75" hidden="false" customHeight="true" outlineLevel="0" collapsed="false">
      <c r="A43" s="28"/>
      <c r="B43" s="28"/>
      <c r="C43" s="22"/>
      <c r="D43" s="33" t="str">
        <f aca="false">'Додаток 3'!E65</f>
        <v>за рахунок субвенції з міського бюджету на надання пільг окремим категоріям громадян відповідно до законодавства</v>
      </c>
      <c r="E43" s="24" t="n">
        <f aca="false">'Додаток 3'!F65</f>
        <v>49998</v>
      </c>
      <c r="F43" s="24" t="n">
        <f aca="false">'Додаток 3'!G65</f>
        <v>49998</v>
      </c>
      <c r="G43" s="24" t="n">
        <f aca="false">'Додаток 3'!H65</f>
        <v>0</v>
      </c>
      <c r="H43" s="24" t="n">
        <f aca="false">'Додаток 3'!I65</f>
        <v>0</v>
      </c>
      <c r="I43" s="24" t="n">
        <f aca="false">'Додаток 3'!J65</f>
        <v>0</v>
      </c>
      <c r="J43" s="24" t="n">
        <f aca="false">'Додаток 3'!K65</f>
        <v>0</v>
      </c>
      <c r="K43" s="24" t="n">
        <f aca="false">'Додаток 3'!N65</f>
        <v>0</v>
      </c>
      <c r="L43" s="24" t="n">
        <f aca="false">'Додаток 3'!O65</f>
        <v>0</v>
      </c>
      <c r="M43" s="24" t="n">
        <f aca="false">'Додаток 3'!N65</f>
        <v>0</v>
      </c>
      <c r="N43" s="24" t="n">
        <f aca="false">'Додаток 3'!O65</f>
        <v>0</v>
      </c>
      <c r="O43" s="24" t="n">
        <f aca="false">'Додаток 3'!P65</f>
        <v>0</v>
      </c>
      <c r="P43" s="24" t="n">
        <f aca="false">'Додаток 3'!Q65</f>
        <v>0</v>
      </c>
      <c r="Q43" s="24" t="n">
        <f aca="false">E43+J43</f>
        <v>49998</v>
      </c>
    </row>
    <row r="44" s="37" customFormat="true" ht="33" hidden="false" customHeight="true" outlineLevel="0" collapsed="false">
      <c r="A44" s="28"/>
      <c r="B44" s="35" t="s">
        <v>42</v>
      </c>
      <c r="C44" s="17"/>
      <c r="D44" s="36" t="s">
        <v>43</v>
      </c>
      <c r="E44" s="20" t="n">
        <f aca="false">E45+E48+E51+E54+E57+E60+E63</f>
        <v>39815207</v>
      </c>
      <c r="F44" s="20" t="n">
        <f aca="false">F45+F48+F51+F54+F57+F60+F63</f>
        <v>39815207</v>
      </c>
      <c r="G44" s="24" t="n">
        <f aca="false">G45+G48+G51+G54+G57+G60+G63</f>
        <v>0</v>
      </c>
      <c r="H44" s="24" t="n">
        <f aca="false">H45+H48+H51+H54+H57+H60+H63</f>
        <v>0</v>
      </c>
      <c r="I44" s="24" t="n">
        <f aca="false">I45+I48+I51+I54+I57+I60+I63</f>
        <v>0</v>
      </c>
      <c r="J44" s="24" t="n">
        <f aca="false">J45+J48+J51+J54+J57+J60+J63</f>
        <v>0</v>
      </c>
      <c r="K44" s="24" t="n">
        <f aca="false">'Додаток 3'!N66</f>
        <v>0</v>
      </c>
      <c r="L44" s="24" t="n">
        <f aca="false">'Додаток 3'!O66</f>
        <v>0</v>
      </c>
      <c r="M44" s="24" t="n">
        <f aca="false">M45+M48+M51+M54+M57+M60+M63</f>
        <v>0</v>
      </c>
      <c r="N44" s="24" t="n">
        <f aca="false">N45+N48+N51+N54+N57+N60+N63</f>
        <v>0</v>
      </c>
      <c r="O44" s="24" t="n">
        <f aca="false">O45+O48+O51+O54+O57+O60+O63</f>
        <v>0</v>
      </c>
      <c r="P44" s="24" t="n">
        <f aca="false">P45+P48+P51+P54+P57+P60+P63</f>
        <v>0</v>
      </c>
      <c r="Q44" s="24" t="n">
        <f aca="false">E44+J44</f>
        <v>39815207</v>
      </c>
    </row>
    <row r="45" customFormat="false" ht="21" hidden="false" customHeight="true" outlineLevel="0" collapsed="false">
      <c r="A45" s="22"/>
      <c r="B45" s="22" t="s">
        <v>44</v>
      </c>
      <c r="C45" s="22" t="s">
        <v>45</v>
      </c>
      <c r="D45" s="23" t="str">
        <f aca="false">'Додаток 3'!E67</f>
        <v>Надання допомоги у зв'язку з вагітністю і пологами</v>
      </c>
      <c r="E45" s="24" t="n">
        <f aca="false">'Додаток 3'!F67</f>
        <v>436802</v>
      </c>
      <c r="F45" s="24" t="n">
        <f aca="false">'Додаток 3'!G67</f>
        <v>436802</v>
      </c>
      <c r="G45" s="24" t="n">
        <f aca="false">'Додаток 3'!H67</f>
        <v>0</v>
      </c>
      <c r="H45" s="24" t="n">
        <f aca="false">'Додаток 3'!I67</f>
        <v>0</v>
      </c>
      <c r="I45" s="24" t="n">
        <f aca="false">'Додаток 3'!J67</f>
        <v>0</v>
      </c>
      <c r="J45" s="24" t="n">
        <f aca="false">'Додаток 3'!K67</f>
        <v>0</v>
      </c>
      <c r="K45" s="24" t="n">
        <f aca="false">'Додаток 3'!N67</f>
        <v>0</v>
      </c>
      <c r="L45" s="24" t="n">
        <f aca="false">'Додаток 3'!O67</f>
        <v>0</v>
      </c>
      <c r="M45" s="24" t="n">
        <f aca="false">'Додаток 3'!N67</f>
        <v>0</v>
      </c>
      <c r="N45" s="24" t="n">
        <f aca="false">'Додаток 3'!O67</f>
        <v>0</v>
      </c>
      <c r="O45" s="24" t="n">
        <f aca="false">'Додаток 3'!P67</f>
        <v>0</v>
      </c>
      <c r="P45" s="24" t="n">
        <f aca="false">'Додаток 3'!Q67</f>
        <v>0</v>
      </c>
      <c r="Q45" s="24" t="n">
        <f aca="false">E45+J45</f>
        <v>436802</v>
      </c>
    </row>
    <row r="46" customFormat="false" ht="21" hidden="false" customHeight="true" outlineLevel="0" collapsed="false">
      <c r="A46" s="22"/>
      <c r="B46" s="22"/>
      <c r="C46" s="22"/>
      <c r="D46" s="33" t="s">
        <v>34</v>
      </c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</row>
    <row r="47" customFormat="false" ht="132" hidden="false" customHeight="true" outlineLevel="0" collapsed="false">
      <c r="A47" s="22"/>
      <c r="B47" s="22"/>
      <c r="C47" s="30"/>
      <c r="D47" s="23" t="str">
        <f aca="false">'Додаток 3'!E69</f>
        <v>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E47" s="24" t="n">
        <f aca="false">'Додаток 3'!F69</f>
        <v>436802</v>
      </c>
      <c r="F47" s="24" t="n">
        <f aca="false">'Додаток 3'!G69</f>
        <v>436802</v>
      </c>
      <c r="G47" s="24" t="n">
        <f aca="false">'Додаток 3'!H69</f>
        <v>0</v>
      </c>
      <c r="H47" s="24" t="n">
        <f aca="false">'Додаток 3'!I69</f>
        <v>0</v>
      </c>
      <c r="I47" s="24" t="n">
        <f aca="false">'Додаток 3'!J69</f>
        <v>0</v>
      </c>
      <c r="J47" s="24" t="n">
        <f aca="false">'Додаток 3'!K69</f>
        <v>0</v>
      </c>
      <c r="K47" s="24" t="n">
        <f aca="false">'Додаток 3'!N69</f>
        <v>0</v>
      </c>
      <c r="L47" s="24" t="n">
        <f aca="false">'Додаток 3'!O69</f>
        <v>0</v>
      </c>
      <c r="M47" s="24" t="n">
        <f aca="false">'Додаток 3'!N69</f>
        <v>0</v>
      </c>
      <c r="N47" s="24" t="n">
        <f aca="false">'Додаток 3'!O69</f>
        <v>0</v>
      </c>
      <c r="O47" s="24" t="n">
        <f aca="false">'Додаток 3'!P69</f>
        <v>0</v>
      </c>
      <c r="P47" s="24" t="n">
        <f aca="false">'Додаток 3'!Q69</f>
        <v>0</v>
      </c>
      <c r="Q47" s="24" t="n">
        <f aca="false">E47+J47</f>
        <v>436802</v>
      </c>
    </row>
    <row r="48" customFormat="false" ht="25.5" hidden="false" customHeight="true" outlineLevel="0" collapsed="false">
      <c r="A48" s="22"/>
      <c r="B48" s="22" t="s">
        <v>46</v>
      </c>
      <c r="C48" s="22" t="s">
        <v>45</v>
      </c>
      <c r="D48" s="23" t="str">
        <f aca="false">'Додаток 3'!E70</f>
        <v>Надання допомоги при усиновленні дитини</v>
      </c>
      <c r="E48" s="24" t="n">
        <f aca="false">'Додаток 3'!F70</f>
        <v>166823</v>
      </c>
      <c r="F48" s="24" t="n">
        <f aca="false">'Додаток 3'!G70</f>
        <v>166823</v>
      </c>
      <c r="G48" s="24" t="n">
        <f aca="false">'Додаток 3'!H70</f>
        <v>0</v>
      </c>
      <c r="H48" s="24" t="n">
        <f aca="false">'Додаток 3'!I70</f>
        <v>0</v>
      </c>
      <c r="I48" s="24" t="n">
        <f aca="false">'Додаток 3'!J70</f>
        <v>0</v>
      </c>
      <c r="J48" s="24" t="n">
        <f aca="false">'Додаток 3'!K70</f>
        <v>0</v>
      </c>
      <c r="K48" s="24" t="n">
        <f aca="false">'Додаток 3'!N70</f>
        <v>0</v>
      </c>
      <c r="L48" s="24" t="n">
        <f aca="false">'Додаток 3'!O70</f>
        <v>0</v>
      </c>
      <c r="M48" s="24" t="n">
        <f aca="false">'Додаток 3'!N70</f>
        <v>0</v>
      </c>
      <c r="N48" s="24" t="n">
        <f aca="false">'Додаток 3'!O70</f>
        <v>0</v>
      </c>
      <c r="O48" s="24" t="n">
        <f aca="false">'Додаток 3'!P70</f>
        <v>0</v>
      </c>
      <c r="P48" s="24" t="n">
        <f aca="false">'Додаток 3'!Q70</f>
        <v>0</v>
      </c>
      <c r="Q48" s="24" t="n">
        <f aca="false">E48+J48</f>
        <v>166823</v>
      </c>
    </row>
    <row r="49" customFormat="false" ht="19.5" hidden="false" customHeight="true" outlineLevel="0" collapsed="false">
      <c r="A49" s="22"/>
      <c r="B49" s="22"/>
      <c r="C49" s="22"/>
      <c r="D49" s="33" t="s">
        <v>34</v>
      </c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</row>
    <row r="50" customFormat="false" ht="129" hidden="false" customHeight="true" outlineLevel="0" collapsed="false">
      <c r="A50" s="22"/>
      <c r="B50" s="22"/>
      <c r="C50" s="30"/>
      <c r="D50" s="23" t="str">
        <f aca="false">'Додаток 3'!E72</f>
        <v>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E50" s="24" t="n">
        <f aca="false">'Додаток 3'!F72</f>
        <v>166823</v>
      </c>
      <c r="F50" s="24" t="n">
        <f aca="false">'Додаток 3'!G72</f>
        <v>166823</v>
      </c>
      <c r="G50" s="24" t="n">
        <f aca="false">'Додаток 3'!H72</f>
        <v>0</v>
      </c>
      <c r="H50" s="24" t="n">
        <f aca="false">'Додаток 3'!I72</f>
        <v>0</v>
      </c>
      <c r="I50" s="24" t="n">
        <f aca="false">'Додаток 3'!J72</f>
        <v>0</v>
      </c>
      <c r="J50" s="24" t="n">
        <f aca="false">'Додаток 3'!K72</f>
        <v>0</v>
      </c>
      <c r="K50" s="24" t="n">
        <f aca="false">'Додаток 3'!N72</f>
        <v>0</v>
      </c>
      <c r="L50" s="24" t="n">
        <f aca="false">'Додаток 3'!O72</f>
        <v>0</v>
      </c>
      <c r="M50" s="24" t="n">
        <f aca="false">'Додаток 3'!N72</f>
        <v>0</v>
      </c>
      <c r="N50" s="24" t="n">
        <f aca="false">'Додаток 3'!O72</f>
        <v>0</v>
      </c>
      <c r="O50" s="24" t="n">
        <f aca="false">'Додаток 3'!P72</f>
        <v>0</v>
      </c>
      <c r="P50" s="24" t="n">
        <f aca="false">'Додаток 3'!Q72</f>
        <v>0</v>
      </c>
      <c r="Q50" s="24" t="n">
        <f aca="false">E50+J50</f>
        <v>166823</v>
      </c>
    </row>
    <row r="51" customFormat="false" ht="22.5" hidden="false" customHeight="true" outlineLevel="0" collapsed="false">
      <c r="A51" s="22"/>
      <c r="B51" s="22" t="s">
        <v>47</v>
      </c>
      <c r="C51" s="22" t="s">
        <v>45</v>
      </c>
      <c r="D51" s="23" t="str">
        <f aca="false">'Додаток 3'!E73</f>
        <v>Надання допомоги при народженні дитини</v>
      </c>
      <c r="E51" s="24" t="n">
        <f aca="false">'Додаток 3'!F73</f>
        <v>25028748</v>
      </c>
      <c r="F51" s="24" t="n">
        <f aca="false">'Додаток 3'!G73</f>
        <v>25028748</v>
      </c>
      <c r="G51" s="24" t="n">
        <f aca="false">'Додаток 3'!H73</f>
        <v>0</v>
      </c>
      <c r="H51" s="24" t="n">
        <f aca="false">'Додаток 3'!I73</f>
        <v>0</v>
      </c>
      <c r="I51" s="24" t="n">
        <f aca="false">'Додаток 3'!J73</f>
        <v>0</v>
      </c>
      <c r="J51" s="24" t="n">
        <f aca="false">'Додаток 3'!K73</f>
        <v>0</v>
      </c>
      <c r="K51" s="24" t="n">
        <f aca="false">'Додаток 3'!N73</f>
        <v>0</v>
      </c>
      <c r="L51" s="24" t="n">
        <f aca="false">'Додаток 3'!O73</f>
        <v>0</v>
      </c>
      <c r="M51" s="24" t="n">
        <f aca="false">'Додаток 3'!N73</f>
        <v>0</v>
      </c>
      <c r="N51" s="24" t="n">
        <f aca="false">'Додаток 3'!O73</f>
        <v>0</v>
      </c>
      <c r="O51" s="24" t="n">
        <f aca="false">'Додаток 3'!P73</f>
        <v>0</v>
      </c>
      <c r="P51" s="24" t="n">
        <f aca="false">'Додаток 3'!Q73</f>
        <v>0</v>
      </c>
      <c r="Q51" s="24" t="n">
        <f aca="false">E51+J51</f>
        <v>25028748</v>
      </c>
    </row>
    <row r="52" customFormat="false" ht="22.5" hidden="false" customHeight="true" outlineLevel="0" collapsed="false">
      <c r="A52" s="22"/>
      <c r="B52" s="22"/>
      <c r="C52" s="22"/>
      <c r="D52" s="33" t="s">
        <v>34</v>
      </c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</row>
    <row r="53" customFormat="false" ht="127.5" hidden="false" customHeight="true" outlineLevel="0" collapsed="false">
      <c r="A53" s="22"/>
      <c r="B53" s="22"/>
      <c r="C53" s="30"/>
      <c r="D53" s="23" t="str">
        <f aca="false">'Додаток 3'!E75</f>
        <v>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E53" s="24" t="n">
        <f aca="false">'Додаток 3'!F75</f>
        <v>25028748</v>
      </c>
      <c r="F53" s="24" t="n">
        <f aca="false">'Додаток 3'!G75</f>
        <v>25028748</v>
      </c>
      <c r="G53" s="24" t="n">
        <f aca="false">'Додаток 3'!H75</f>
        <v>0</v>
      </c>
      <c r="H53" s="24" t="n">
        <f aca="false">'Додаток 3'!I75</f>
        <v>0</v>
      </c>
      <c r="I53" s="24" t="n">
        <f aca="false">'Додаток 3'!J75</f>
        <v>0</v>
      </c>
      <c r="J53" s="24" t="n">
        <f aca="false">'Додаток 3'!K75</f>
        <v>0</v>
      </c>
      <c r="K53" s="24" t="n">
        <f aca="false">'Додаток 3'!N75</f>
        <v>0</v>
      </c>
      <c r="L53" s="24" t="n">
        <f aca="false">'Додаток 3'!O75</f>
        <v>0</v>
      </c>
      <c r="M53" s="24" t="n">
        <f aca="false">'Додаток 3'!N75</f>
        <v>0</v>
      </c>
      <c r="N53" s="24" t="n">
        <f aca="false">'Додаток 3'!O75</f>
        <v>0</v>
      </c>
      <c r="O53" s="24" t="n">
        <f aca="false">'Додаток 3'!P75</f>
        <v>0</v>
      </c>
      <c r="P53" s="24" t="n">
        <f aca="false">'Додаток 3'!Q75</f>
        <v>0</v>
      </c>
      <c r="Q53" s="24" t="n">
        <f aca="false">E53+J53</f>
        <v>25028748</v>
      </c>
    </row>
    <row r="54" customFormat="false" ht="21" hidden="false" customHeight="true" outlineLevel="0" collapsed="false">
      <c r="A54" s="22"/>
      <c r="B54" s="22" t="s">
        <v>48</v>
      </c>
      <c r="C54" s="22" t="s">
        <v>45</v>
      </c>
      <c r="D54" s="23" t="str">
        <f aca="false">'Додаток 3'!E76</f>
        <v>Надання допомоги на дітей, над якими встановлено опіку чи піклування</v>
      </c>
      <c r="E54" s="24" t="n">
        <f aca="false">'Додаток 3'!F76</f>
        <v>2657477</v>
      </c>
      <c r="F54" s="24" t="n">
        <f aca="false">'Додаток 3'!G76</f>
        <v>2657477</v>
      </c>
      <c r="G54" s="24" t="n">
        <f aca="false">'Додаток 3'!H76</f>
        <v>0</v>
      </c>
      <c r="H54" s="24" t="n">
        <f aca="false">'Додаток 3'!I76</f>
        <v>0</v>
      </c>
      <c r="I54" s="24" t="n">
        <f aca="false">'Додаток 3'!J76</f>
        <v>0</v>
      </c>
      <c r="J54" s="24" t="n">
        <f aca="false">'Додаток 3'!K76</f>
        <v>0</v>
      </c>
      <c r="K54" s="24" t="n">
        <f aca="false">'Додаток 3'!N76</f>
        <v>0</v>
      </c>
      <c r="L54" s="24" t="n">
        <f aca="false">'Додаток 3'!O76</f>
        <v>0</v>
      </c>
      <c r="M54" s="24" t="n">
        <f aca="false">'Додаток 3'!N76</f>
        <v>0</v>
      </c>
      <c r="N54" s="24" t="n">
        <f aca="false">'Додаток 3'!O76</f>
        <v>0</v>
      </c>
      <c r="O54" s="24" t="n">
        <f aca="false">'Додаток 3'!P76</f>
        <v>0</v>
      </c>
      <c r="P54" s="24" t="n">
        <f aca="false">'Додаток 3'!Q76</f>
        <v>0</v>
      </c>
      <c r="Q54" s="24" t="n">
        <f aca="false">E54+J54</f>
        <v>2657477</v>
      </c>
    </row>
    <row r="55" customFormat="false" ht="21" hidden="false" customHeight="true" outlineLevel="0" collapsed="false">
      <c r="A55" s="22"/>
      <c r="B55" s="22"/>
      <c r="C55" s="22"/>
      <c r="D55" s="33" t="s">
        <v>34</v>
      </c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</row>
    <row r="56" customFormat="false" ht="133.5" hidden="false" customHeight="true" outlineLevel="0" collapsed="false">
      <c r="A56" s="22"/>
      <c r="B56" s="22"/>
      <c r="C56" s="22"/>
      <c r="D56" s="23" t="str">
        <f aca="false">'Додаток 3'!E78</f>
        <v>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E56" s="24" t="n">
        <f aca="false">'Додаток 3'!F78</f>
        <v>2657477</v>
      </c>
      <c r="F56" s="24" t="n">
        <f aca="false">'Додаток 3'!G78</f>
        <v>2657477</v>
      </c>
      <c r="G56" s="24" t="n">
        <f aca="false">'Додаток 3'!H78</f>
        <v>0</v>
      </c>
      <c r="H56" s="24" t="n">
        <f aca="false">'Додаток 3'!I78</f>
        <v>0</v>
      </c>
      <c r="I56" s="24" t="n">
        <f aca="false">'Додаток 3'!J78</f>
        <v>0</v>
      </c>
      <c r="J56" s="24" t="n">
        <f aca="false">'Додаток 3'!K78</f>
        <v>0</v>
      </c>
      <c r="K56" s="24" t="n">
        <f aca="false">'Додаток 3'!N78</f>
        <v>0</v>
      </c>
      <c r="L56" s="24" t="n">
        <f aca="false">'Додаток 3'!O78</f>
        <v>0</v>
      </c>
      <c r="M56" s="24" t="n">
        <f aca="false">'Додаток 3'!N78</f>
        <v>0</v>
      </c>
      <c r="N56" s="24" t="n">
        <f aca="false">'Додаток 3'!O78</f>
        <v>0</v>
      </c>
      <c r="O56" s="24" t="n">
        <f aca="false">'Додаток 3'!P78</f>
        <v>0</v>
      </c>
      <c r="P56" s="24" t="n">
        <f aca="false">'Додаток 3'!Q78</f>
        <v>0</v>
      </c>
      <c r="Q56" s="24" t="n">
        <f aca="false">E56+J56</f>
        <v>2657477</v>
      </c>
    </row>
    <row r="57" customFormat="false" ht="20.25" hidden="false" customHeight="true" outlineLevel="0" collapsed="false">
      <c r="A57" s="22"/>
      <c r="B57" s="22" t="s">
        <v>49</v>
      </c>
      <c r="C57" s="22" t="s">
        <v>45</v>
      </c>
      <c r="D57" s="23" t="str">
        <f aca="false">'Додаток 3'!E79</f>
        <v>Надання допомоги на дітей одиноким матерям</v>
      </c>
      <c r="E57" s="24" t="n">
        <f aca="false">'Додаток 3'!F79</f>
        <v>6593909</v>
      </c>
      <c r="F57" s="24" t="n">
        <f aca="false">'Додаток 3'!G79</f>
        <v>6593909</v>
      </c>
      <c r="G57" s="24" t="n">
        <f aca="false">'Додаток 3'!H79</f>
        <v>0</v>
      </c>
      <c r="H57" s="24" t="n">
        <f aca="false">'Додаток 3'!I79</f>
        <v>0</v>
      </c>
      <c r="I57" s="24" t="n">
        <f aca="false">'Додаток 3'!J79</f>
        <v>0</v>
      </c>
      <c r="J57" s="24" t="n">
        <f aca="false">'Додаток 3'!K79</f>
        <v>0</v>
      </c>
      <c r="K57" s="24" t="n">
        <f aca="false">'Додаток 3'!N79</f>
        <v>0</v>
      </c>
      <c r="L57" s="24" t="n">
        <f aca="false">'Додаток 3'!O79</f>
        <v>0</v>
      </c>
      <c r="M57" s="24" t="n">
        <f aca="false">'Додаток 3'!N79</f>
        <v>0</v>
      </c>
      <c r="N57" s="24" t="n">
        <f aca="false">'Додаток 3'!O79</f>
        <v>0</v>
      </c>
      <c r="O57" s="24" t="n">
        <f aca="false">'Додаток 3'!P79</f>
        <v>0</v>
      </c>
      <c r="P57" s="24" t="n">
        <f aca="false">'Додаток 3'!Q79</f>
        <v>0</v>
      </c>
      <c r="Q57" s="24" t="n">
        <f aca="false">E57+J57</f>
        <v>6593909</v>
      </c>
    </row>
    <row r="58" customFormat="false" ht="20.25" hidden="false" customHeight="true" outlineLevel="0" collapsed="false">
      <c r="A58" s="22"/>
      <c r="B58" s="22"/>
      <c r="C58" s="22"/>
      <c r="D58" s="33" t="s">
        <v>34</v>
      </c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</row>
    <row r="59" customFormat="false" ht="129.75" hidden="false" customHeight="true" outlineLevel="0" collapsed="false">
      <c r="A59" s="22"/>
      <c r="B59" s="22"/>
      <c r="C59" s="22"/>
      <c r="D59" s="23" t="str">
        <f aca="false">'Додаток 3'!E81</f>
        <v>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E59" s="24" t="n">
        <f aca="false">'Додаток 3'!F81</f>
        <v>6593909</v>
      </c>
      <c r="F59" s="24" t="n">
        <f aca="false">'Додаток 3'!G81</f>
        <v>6593909</v>
      </c>
      <c r="G59" s="24" t="n">
        <f aca="false">'Додаток 3'!H81</f>
        <v>0</v>
      </c>
      <c r="H59" s="24" t="n">
        <f aca="false">'Додаток 3'!I81</f>
        <v>0</v>
      </c>
      <c r="I59" s="24" t="n">
        <f aca="false">'Додаток 3'!J81</f>
        <v>0</v>
      </c>
      <c r="J59" s="24" t="n">
        <f aca="false">'Додаток 3'!K81</f>
        <v>0</v>
      </c>
      <c r="K59" s="24" t="n">
        <f aca="false">'Додаток 3'!N81</f>
        <v>0</v>
      </c>
      <c r="L59" s="24" t="n">
        <f aca="false">'Додаток 3'!O81</f>
        <v>0</v>
      </c>
      <c r="M59" s="24" t="n">
        <f aca="false">'Додаток 3'!N81</f>
        <v>0</v>
      </c>
      <c r="N59" s="24" t="n">
        <f aca="false">'Додаток 3'!O81</f>
        <v>0</v>
      </c>
      <c r="O59" s="24" t="n">
        <f aca="false">'Додаток 3'!P81</f>
        <v>0</v>
      </c>
      <c r="P59" s="24" t="n">
        <f aca="false">'Додаток 3'!Q81</f>
        <v>0</v>
      </c>
      <c r="Q59" s="24" t="n">
        <f aca="false">E59+J59</f>
        <v>6593909</v>
      </c>
    </row>
    <row r="60" customFormat="false" ht="21.75" hidden="false" customHeight="true" outlineLevel="0" collapsed="false">
      <c r="A60" s="22"/>
      <c r="B60" s="22" t="s">
        <v>50</v>
      </c>
      <c r="C60" s="22" t="s">
        <v>45</v>
      </c>
      <c r="D60" s="23" t="str">
        <f aca="false">'Додаток 3'!E82</f>
        <v>Надання тимчасової державної допомоги дітям</v>
      </c>
      <c r="E60" s="24" t="n">
        <f aca="false">'Додаток 3'!F82</f>
        <v>199686</v>
      </c>
      <c r="F60" s="24" t="n">
        <f aca="false">'Додаток 3'!G82</f>
        <v>199686</v>
      </c>
      <c r="G60" s="24" t="n">
        <f aca="false">'Додаток 3'!H82</f>
        <v>0</v>
      </c>
      <c r="H60" s="24" t="n">
        <f aca="false">'Додаток 3'!I82</f>
        <v>0</v>
      </c>
      <c r="I60" s="24" t="n">
        <f aca="false">'Додаток 3'!J82</f>
        <v>0</v>
      </c>
      <c r="J60" s="24" t="n">
        <f aca="false">'Додаток 3'!K82</f>
        <v>0</v>
      </c>
      <c r="K60" s="24" t="n">
        <f aca="false">'Додаток 3'!N82</f>
        <v>0</v>
      </c>
      <c r="L60" s="24" t="n">
        <f aca="false">'Додаток 3'!O82</f>
        <v>0</v>
      </c>
      <c r="M60" s="24" t="n">
        <f aca="false">'Додаток 3'!N82</f>
        <v>0</v>
      </c>
      <c r="N60" s="24" t="n">
        <f aca="false">'Додаток 3'!O82</f>
        <v>0</v>
      </c>
      <c r="O60" s="24" t="n">
        <f aca="false">'Додаток 3'!P82</f>
        <v>0</v>
      </c>
      <c r="P60" s="24" t="n">
        <f aca="false">'Додаток 3'!Q82</f>
        <v>0</v>
      </c>
      <c r="Q60" s="24" t="n">
        <f aca="false">E60+J60</f>
        <v>199686</v>
      </c>
    </row>
    <row r="61" customFormat="false" ht="21.75" hidden="false" customHeight="true" outlineLevel="0" collapsed="false">
      <c r="A61" s="22"/>
      <c r="B61" s="22"/>
      <c r="C61" s="22"/>
      <c r="D61" s="33" t="s">
        <v>34</v>
      </c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</row>
    <row r="62" customFormat="false" ht="133.5" hidden="false" customHeight="true" outlineLevel="0" collapsed="false">
      <c r="A62" s="22"/>
      <c r="B62" s="22"/>
      <c r="C62" s="30"/>
      <c r="D62" s="23" t="str">
        <f aca="false">'Додаток 3'!E84</f>
        <v>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E62" s="24" t="n">
        <f aca="false">'Додаток 3'!F84</f>
        <v>199686</v>
      </c>
      <c r="F62" s="24" t="n">
        <f aca="false">'Додаток 3'!G84</f>
        <v>199686</v>
      </c>
      <c r="G62" s="24" t="n">
        <f aca="false">'Додаток 3'!H84</f>
        <v>0</v>
      </c>
      <c r="H62" s="24" t="n">
        <f aca="false">'Додаток 3'!I84</f>
        <v>0</v>
      </c>
      <c r="I62" s="24" t="n">
        <f aca="false">'Додаток 3'!J84</f>
        <v>0</v>
      </c>
      <c r="J62" s="24" t="n">
        <f aca="false">'Додаток 3'!K84</f>
        <v>0</v>
      </c>
      <c r="K62" s="24" t="n">
        <f aca="false">'Додаток 3'!N84</f>
        <v>0</v>
      </c>
      <c r="L62" s="24" t="n">
        <f aca="false">'Додаток 3'!O84</f>
        <v>0</v>
      </c>
      <c r="M62" s="24" t="n">
        <f aca="false">'Додаток 3'!N84</f>
        <v>0</v>
      </c>
      <c r="N62" s="24" t="n">
        <f aca="false">'Додаток 3'!O84</f>
        <v>0</v>
      </c>
      <c r="O62" s="24" t="n">
        <f aca="false">'Додаток 3'!P84</f>
        <v>0</v>
      </c>
      <c r="P62" s="24" t="n">
        <f aca="false">'Додаток 3'!Q84</f>
        <v>0</v>
      </c>
      <c r="Q62" s="24" t="n">
        <f aca="false">E62+J62</f>
        <v>199686</v>
      </c>
    </row>
    <row r="63" customFormat="false" ht="17.25" hidden="false" customHeight="true" outlineLevel="0" collapsed="false">
      <c r="A63" s="22"/>
      <c r="B63" s="22" t="s">
        <v>51</v>
      </c>
      <c r="C63" s="22" t="s">
        <v>45</v>
      </c>
      <c r="D63" s="23" t="str">
        <f aca="false">'Додаток 3'!E85</f>
        <v>Надання державної соціальної допомоги малозабезпеченим сім’ям</v>
      </c>
      <c r="E63" s="24" t="n">
        <f aca="false">'Додаток 3'!F85</f>
        <v>4731762</v>
      </c>
      <c r="F63" s="24" t="n">
        <f aca="false">'Додаток 3'!G85</f>
        <v>4731762</v>
      </c>
      <c r="G63" s="24" t="n">
        <f aca="false">'Додаток 3'!H85</f>
        <v>0</v>
      </c>
      <c r="H63" s="24" t="n">
        <f aca="false">'Додаток 3'!I85</f>
        <v>0</v>
      </c>
      <c r="I63" s="24" t="n">
        <f aca="false">'Додаток 3'!J85</f>
        <v>0</v>
      </c>
      <c r="J63" s="24" t="n">
        <f aca="false">'Додаток 3'!K85</f>
        <v>0</v>
      </c>
      <c r="K63" s="24" t="n">
        <f aca="false">'Додаток 3'!N85</f>
        <v>0</v>
      </c>
      <c r="L63" s="24" t="n">
        <f aca="false">'Додаток 3'!O85</f>
        <v>0</v>
      </c>
      <c r="M63" s="24" t="n">
        <f aca="false">'Додаток 3'!N85</f>
        <v>0</v>
      </c>
      <c r="N63" s="24" t="n">
        <f aca="false">'Додаток 3'!O85</f>
        <v>0</v>
      </c>
      <c r="O63" s="24" t="n">
        <f aca="false">'Додаток 3'!P85</f>
        <v>0</v>
      </c>
      <c r="P63" s="24" t="n">
        <f aca="false">'Додаток 3'!Q85</f>
        <v>0</v>
      </c>
      <c r="Q63" s="24" t="n">
        <f aca="false">E63+J63</f>
        <v>4731762</v>
      </c>
    </row>
    <row r="64" customFormat="false" ht="20.25" hidden="false" customHeight="true" outlineLevel="0" collapsed="false">
      <c r="A64" s="22"/>
      <c r="B64" s="22"/>
      <c r="C64" s="22"/>
      <c r="D64" s="33" t="s">
        <v>34</v>
      </c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</row>
    <row r="65" customFormat="false" ht="131.25" hidden="false" customHeight="true" outlineLevel="0" collapsed="false">
      <c r="A65" s="22"/>
      <c r="B65" s="22"/>
      <c r="C65" s="30"/>
      <c r="D65" s="23" t="str">
        <f aca="false">'Додаток 3'!E87</f>
        <v>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E65" s="24" t="n">
        <f aca="false">'Додаток 3'!F87</f>
        <v>4731762</v>
      </c>
      <c r="F65" s="24" t="n">
        <f aca="false">'Додаток 3'!G87</f>
        <v>4731762</v>
      </c>
      <c r="G65" s="24" t="n">
        <f aca="false">'Додаток 3'!H87</f>
        <v>0</v>
      </c>
      <c r="H65" s="24" t="n">
        <f aca="false">'Додаток 3'!I87</f>
        <v>0</v>
      </c>
      <c r="I65" s="24" t="n">
        <f aca="false">'Додаток 3'!J87</f>
        <v>0</v>
      </c>
      <c r="J65" s="24" t="n">
        <f aca="false">'Додаток 3'!K87</f>
        <v>0</v>
      </c>
      <c r="K65" s="24" t="n">
        <f aca="false">'Додаток 3'!N87</f>
        <v>0</v>
      </c>
      <c r="L65" s="24" t="n">
        <f aca="false">'Додаток 3'!O87</f>
        <v>0</v>
      </c>
      <c r="M65" s="24" t="n">
        <f aca="false">'Додаток 3'!N87</f>
        <v>0</v>
      </c>
      <c r="N65" s="24" t="n">
        <f aca="false">'Додаток 3'!O87</f>
        <v>0</v>
      </c>
      <c r="O65" s="24" t="n">
        <f aca="false">'Додаток 3'!P87</f>
        <v>0</v>
      </c>
      <c r="P65" s="24" t="n">
        <f aca="false">'Додаток 3'!Q87</f>
        <v>0</v>
      </c>
      <c r="Q65" s="24" t="n">
        <f aca="false">E65+J65</f>
        <v>4731762</v>
      </c>
    </row>
    <row r="66" customFormat="false" ht="85.5" hidden="false" customHeight="true" outlineLevel="0" collapsed="false">
      <c r="A66" s="22"/>
      <c r="B66" s="22" t="s">
        <v>52</v>
      </c>
      <c r="C66" s="22"/>
      <c r="D66" s="23" t="str">
        <f aca="false">'Додаток 3'!E88</f>
        <v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</v>
      </c>
      <c r="E66" s="24" t="n">
        <f aca="false">E67+E70+E73+E76+E79</f>
        <v>15999593</v>
      </c>
      <c r="F66" s="24" t="n">
        <f aca="false">F67+F70+F73+F76+F79</f>
        <v>15999593</v>
      </c>
      <c r="G66" s="24" t="n">
        <f aca="false">G67+G70+G73+G76+G79</f>
        <v>0</v>
      </c>
      <c r="H66" s="24" t="n">
        <f aca="false">H67+H70+H73+H76+H79</f>
        <v>0</v>
      </c>
      <c r="I66" s="24" t="n">
        <f aca="false">I67+I70+I73+I76+I79</f>
        <v>0</v>
      </c>
      <c r="J66" s="24" t="n">
        <f aca="false">J67+J70+J73+J76+J79</f>
        <v>0</v>
      </c>
      <c r="K66" s="24" t="n">
        <f aca="false">'Додаток 3'!N88</f>
        <v>0</v>
      </c>
      <c r="L66" s="24" t="n">
        <f aca="false">'Додаток 3'!O88</f>
        <v>0</v>
      </c>
      <c r="M66" s="24" t="n">
        <f aca="false">M67+M70+M73+M76+M79</f>
        <v>0</v>
      </c>
      <c r="N66" s="24" t="n">
        <f aca="false">N67+N70+N73+N76+N79</f>
        <v>0</v>
      </c>
      <c r="O66" s="24" t="n">
        <f aca="false">O67+O70+O73+O76+O79</f>
        <v>0</v>
      </c>
      <c r="P66" s="24" t="n">
        <f aca="false">P67+P70+P73+P76+P79</f>
        <v>0</v>
      </c>
      <c r="Q66" s="24" t="n">
        <f aca="false">E66+J66</f>
        <v>15999593</v>
      </c>
    </row>
    <row r="67" customFormat="false" ht="33.75" hidden="false" customHeight="true" outlineLevel="0" collapsed="false">
      <c r="A67" s="22"/>
      <c r="B67" s="22" t="s">
        <v>53</v>
      </c>
      <c r="C67" s="22" t="s">
        <v>54</v>
      </c>
      <c r="D67" s="23" t="str">
        <f aca="false">'Додаток 3'!E89</f>
        <v>Надання державної соціальної допомоги особам з інвалідністю з дитинства та дітям з інвалідністю</v>
      </c>
      <c r="E67" s="24" t="n">
        <f aca="false">'Додаток 3'!F89</f>
        <v>10994902</v>
      </c>
      <c r="F67" s="24" t="n">
        <f aca="false">'Додаток 3'!G89</f>
        <v>10994902</v>
      </c>
      <c r="G67" s="24" t="n">
        <f aca="false">'Додаток 3'!H89</f>
        <v>0</v>
      </c>
      <c r="H67" s="24" t="n">
        <f aca="false">'Додаток 3'!I89</f>
        <v>0</v>
      </c>
      <c r="I67" s="24" t="n">
        <f aca="false">'Додаток 3'!J89</f>
        <v>0</v>
      </c>
      <c r="J67" s="24" t="n">
        <f aca="false">'Додаток 3'!K89</f>
        <v>0</v>
      </c>
      <c r="K67" s="24" t="n">
        <f aca="false">'Додаток 3'!N89</f>
        <v>0</v>
      </c>
      <c r="L67" s="24" t="n">
        <f aca="false">'Додаток 3'!O89</f>
        <v>0</v>
      </c>
      <c r="M67" s="24" t="n">
        <f aca="false">'Додаток 3'!N89</f>
        <v>0</v>
      </c>
      <c r="N67" s="24" t="n">
        <f aca="false">'Додаток 3'!O89</f>
        <v>0</v>
      </c>
      <c r="O67" s="24" t="n">
        <f aca="false">'Додаток 3'!P89</f>
        <v>0</v>
      </c>
      <c r="P67" s="24" t="n">
        <f aca="false">'Додаток 3'!Q89</f>
        <v>0</v>
      </c>
      <c r="Q67" s="24" t="n">
        <f aca="false">E67+J67</f>
        <v>10994902</v>
      </c>
    </row>
    <row r="68" customFormat="false" ht="24.75" hidden="false" customHeight="true" outlineLevel="0" collapsed="false">
      <c r="A68" s="22"/>
      <c r="B68" s="22"/>
      <c r="C68" s="22"/>
      <c r="D68" s="33" t="s">
        <v>34</v>
      </c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</row>
    <row r="69" customFormat="false" ht="135" hidden="false" customHeight="true" outlineLevel="0" collapsed="false">
      <c r="A69" s="22"/>
      <c r="B69" s="22"/>
      <c r="C69" s="30"/>
      <c r="D69" s="23" t="str">
        <f aca="false">'Додаток 3'!E91</f>
        <v>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E69" s="24" t="n">
        <f aca="false">'Додаток 3'!F91</f>
        <v>10994902</v>
      </c>
      <c r="F69" s="24" t="n">
        <f aca="false">'Додаток 3'!G91</f>
        <v>10994902</v>
      </c>
      <c r="G69" s="24" t="n">
        <f aca="false">'Додаток 3'!H91</f>
        <v>0</v>
      </c>
      <c r="H69" s="24" t="n">
        <f aca="false">'Додаток 3'!I91</f>
        <v>0</v>
      </c>
      <c r="I69" s="24" t="n">
        <f aca="false">'Додаток 3'!J91</f>
        <v>0</v>
      </c>
      <c r="J69" s="24" t="n">
        <f aca="false">'Додаток 3'!K91</f>
        <v>0</v>
      </c>
      <c r="K69" s="24" t="n">
        <f aca="false">'Додаток 3'!N91</f>
        <v>0</v>
      </c>
      <c r="L69" s="24" t="n">
        <f aca="false">'Додаток 3'!O91</f>
        <v>0</v>
      </c>
      <c r="M69" s="24" t="n">
        <f aca="false">'Додаток 3'!N91</f>
        <v>0</v>
      </c>
      <c r="N69" s="24" t="n">
        <f aca="false">'Додаток 3'!O91</f>
        <v>0</v>
      </c>
      <c r="O69" s="24" t="n">
        <f aca="false">'Додаток 3'!P91</f>
        <v>0</v>
      </c>
      <c r="P69" s="24" t="n">
        <f aca="false">'Додаток 3'!Q91</f>
        <v>0</v>
      </c>
      <c r="Q69" s="24" t="n">
        <f aca="false">E69+J69</f>
        <v>10994902</v>
      </c>
    </row>
    <row r="70" s="37" customFormat="true" ht="38.25" hidden="false" customHeight="true" outlineLevel="0" collapsed="false">
      <c r="A70" s="38"/>
      <c r="B70" s="28" t="s">
        <v>55</v>
      </c>
      <c r="C70" s="22" t="s">
        <v>54</v>
      </c>
      <c r="D70" s="23" t="str">
        <f aca="false">'Додаток 3'!E92</f>
        <v>Надання державної соціальної допомоги особам,  які не  мають права на пенсію, та особам з інвалідністю, державної соціальної допомоги на догляд</v>
      </c>
      <c r="E70" s="24" t="n">
        <f aca="false">'Додаток 3'!F92</f>
        <v>2822592</v>
      </c>
      <c r="F70" s="24" t="n">
        <f aca="false">'Додаток 3'!G92</f>
        <v>2822592</v>
      </c>
      <c r="G70" s="24" t="n">
        <f aca="false">'Додаток 3'!H92</f>
        <v>0</v>
      </c>
      <c r="H70" s="24" t="n">
        <f aca="false">'Додаток 3'!I92</f>
        <v>0</v>
      </c>
      <c r="I70" s="24" t="n">
        <f aca="false">'Додаток 3'!J92</f>
        <v>0</v>
      </c>
      <c r="J70" s="24" t="n">
        <f aca="false">'Додаток 3'!K92</f>
        <v>0</v>
      </c>
      <c r="K70" s="24" t="n">
        <f aca="false">'Додаток 3'!N92</f>
        <v>0</v>
      </c>
      <c r="L70" s="24" t="n">
        <f aca="false">'Додаток 3'!O92</f>
        <v>0</v>
      </c>
      <c r="M70" s="24" t="n">
        <f aca="false">'Додаток 3'!N92</f>
        <v>0</v>
      </c>
      <c r="N70" s="24" t="n">
        <f aca="false">'Додаток 3'!O92</f>
        <v>0</v>
      </c>
      <c r="O70" s="24" t="n">
        <f aca="false">'Додаток 3'!P92</f>
        <v>0</v>
      </c>
      <c r="P70" s="24" t="n">
        <f aca="false">'Додаток 3'!Q92</f>
        <v>0</v>
      </c>
      <c r="Q70" s="24" t="n">
        <f aca="false">E70+J70</f>
        <v>2822592</v>
      </c>
    </row>
    <row r="71" s="37" customFormat="true" ht="27" hidden="false" customHeight="true" outlineLevel="0" collapsed="false">
      <c r="A71" s="38"/>
      <c r="B71" s="28"/>
      <c r="C71" s="22"/>
      <c r="D71" s="33" t="s">
        <v>34</v>
      </c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</row>
    <row r="72" customFormat="false" ht="134.25" hidden="false" customHeight="true" outlineLevel="0" collapsed="false">
      <c r="A72" s="38"/>
      <c r="B72" s="39"/>
      <c r="C72" s="30"/>
      <c r="D72" s="23" t="str">
        <f aca="false">'Додаток 3'!E94</f>
        <v>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E72" s="24" t="n">
        <f aca="false">'Додаток 3'!F94</f>
        <v>2822592</v>
      </c>
      <c r="F72" s="24" t="n">
        <f aca="false">'Додаток 3'!G94</f>
        <v>2822592</v>
      </c>
      <c r="G72" s="24" t="n">
        <f aca="false">'Додаток 3'!H94</f>
        <v>0</v>
      </c>
      <c r="H72" s="24" t="n">
        <f aca="false">'Додаток 3'!I94</f>
        <v>0</v>
      </c>
      <c r="I72" s="24" t="n">
        <f aca="false">'Додаток 3'!J94</f>
        <v>0</v>
      </c>
      <c r="J72" s="24" t="n">
        <f aca="false">'Додаток 3'!K94</f>
        <v>0</v>
      </c>
      <c r="K72" s="24" t="n">
        <f aca="false">'Додаток 3'!N94</f>
        <v>0</v>
      </c>
      <c r="L72" s="24" t="n">
        <f aca="false">'Додаток 3'!O94</f>
        <v>0</v>
      </c>
      <c r="M72" s="24" t="n">
        <f aca="false">'Додаток 3'!N94</f>
        <v>0</v>
      </c>
      <c r="N72" s="24" t="n">
        <f aca="false">'Додаток 3'!O94</f>
        <v>0</v>
      </c>
      <c r="O72" s="24" t="n">
        <f aca="false">'Додаток 3'!P94</f>
        <v>0</v>
      </c>
      <c r="P72" s="24" t="n">
        <f aca="false">'Додаток 3'!Q94</f>
        <v>0</v>
      </c>
      <c r="Q72" s="24" t="n">
        <f aca="false">E72+J72</f>
        <v>2822592</v>
      </c>
    </row>
    <row r="73" customFormat="false" ht="39.75" hidden="false" customHeight="true" outlineLevel="0" collapsed="false">
      <c r="A73" s="38"/>
      <c r="B73" s="28" t="n">
        <v>3083</v>
      </c>
      <c r="C73" s="22" t="s">
        <v>54</v>
      </c>
      <c r="D73" s="23" t="str">
        <f aca="false">'Додаток 3'!E95</f>
        <v>Надання допомоги по догляду за особами з інвалідністю I чи II групи внаслідок психічного розладу</v>
      </c>
      <c r="E73" s="24" t="n">
        <f aca="false">'Додаток 3'!F95</f>
        <v>1931881</v>
      </c>
      <c r="F73" s="24" t="n">
        <f aca="false">'Додаток 3'!G95</f>
        <v>1931881</v>
      </c>
      <c r="G73" s="24" t="n">
        <f aca="false">'Додаток 3'!H95</f>
        <v>0</v>
      </c>
      <c r="H73" s="24" t="n">
        <f aca="false">'Додаток 3'!I95</f>
        <v>0</v>
      </c>
      <c r="I73" s="24" t="n">
        <f aca="false">'Додаток 3'!J95</f>
        <v>0</v>
      </c>
      <c r="J73" s="24" t="n">
        <f aca="false">'Додаток 3'!K95</f>
        <v>0</v>
      </c>
      <c r="K73" s="24" t="n">
        <f aca="false">'Додаток 3'!N95</f>
        <v>0</v>
      </c>
      <c r="L73" s="24" t="n">
        <f aca="false">'Додаток 3'!O95</f>
        <v>0</v>
      </c>
      <c r="M73" s="24" t="n">
        <f aca="false">'Додаток 3'!N95</f>
        <v>0</v>
      </c>
      <c r="N73" s="24" t="n">
        <f aca="false">'Додаток 3'!O95</f>
        <v>0</v>
      </c>
      <c r="O73" s="24" t="n">
        <f aca="false">'Додаток 3'!P95</f>
        <v>0</v>
      </c>
      <c r="P73" s="24" t="n">
        <f aca="false">'Додаток 3'!Q95</f>
        <v>0</v>
      </c>
      <c r="Q73" s="24" t="n">
        <f aca="false">E73+J73</f>
        <v>1931881</v>
      </c>
    </row>
    <row r="74" customFormat="false" ht="22.5" hidden="false" customHeight="true" outlineLevel="0" collapsed="false">
      <c r="A74" s="38"/>
      <c r="B74" s="28"/>
      <c r="C74" s="22"/>
      <c r="D74" s="33" t="s">
        <v>34</v>
      </c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</row>
    <row r="75" customFormat="false" ht="134.25" hidden="false" customHeight="true" outlineLevel="0" collapsed="false">
      <c r="A75" s="38"/>
      <c r="B75" s="39"/>
      <c r="C75" s="30"/>
      <c r="D75" s="23" t="str">
        <f aca="false">'Додаток 3'!E97</f>
        <v>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E75" s="24" t="n">
        <f aca="false">'Додаток 3'!F97</f>
        <v>1931881</v>
      </c>
      <c r="F75" s="24" t="n">
        <f aca="false">'Додаток 3'!G97</f>
        <v>1931881</v>
      </c>
      <c r="G75" s="24" t="n">
        <f aca="false">'Додаток 3'!H97</f>
        <v>0</v>
      </c>
      <c r="H75" s="24" t="n">
        <f aca="false">'Додаток 3'!I97</f>
        <v>0</v>
      </c>
      <c r="I75" s="24" t="n">
        <f aca="false">'Додаток 3'!J97</f>
        <v>0</v>
      </c>
      <c r="J75" s="24" t="n">
        <f aca="false">'Додаток 3'!K97</f>
        <v>0</v>
      </c>
      <c r="K75" s="24" t="n">
        <f aca="false">'Додаток 3'!N97</f>
        <v>0</v>
      </c>
      <c r="L75" s="24" t="n">
        <f aca="false">'Додаток 3'!O97</f>
        <v>0</v>
      </c>
      <c r="M75" s="24" t="n">
        <f aca="false">'Додаток 3'!N97</f>
        <v>0</v>
      </c>
      <c r="N75" s="24" t="n">
        <f aca="false">'Додаток 3'!O97</f>
        <v>0</v>
      </c>
      <c r="O75" s="24" t="n">
        <f aca="false">'Додаток 3'!P97</f>
        <v>0</v>
      </c>
      <c r="P75" s="24" t="n">
        <f aca="false">'Додаток 3'!Q97</f>
        <v>0</v>
      </c>
      <c r="Q75" s="24" t="n">
        <f aca="false">E75+J75</f>
        <v>1931881</v>
      </c>
    </row>
    <row r="76" customFormat="false" ht="42.75" hidden="false" customHeight="true" outlineLevel="0" collapsed="false">
      <c r="A76" s="38"/>
      <c r="B76" s="28" t="n">
        <v>3084</v>
      </c>
      <c r="C76" s="22" t="s">
        <v>54</v>
      </c>
      <c r="D76" s="23" t="str">
        <f aca="false">'Додаток 3'!E98</f>
        <v>Надання тимчасової державної соціальної допомоги непрацюючій особі, яка досягла загального пенсійного віку, але не набула права на пенсійну виплату</v>
      </c>
      <c r="E76" s="24" t="n">
        <f aca="false">'Додаток 3'!F98</f>
        <v>228585</v>
      </c>
      <c r="F76" s="24" t="n">
        <f aca="false">'Додаток 3'!G98</f>
        <v>228585</v>
      </c>
      <c r="G76" s="24" t="n">
        <f aca="false">'Додаток 3'!H98</f>
        <v>0</v>
      </c>
      <c r="H76" s="24" t="n">
        <f aca="false">'Додаток 3'!I98</f>
        <v>0</v>
      </c>
      <c r="I76" s="24" t="n">
        <f aca="false">'Додаток 3'!J98</f>
        <v>0</v>
      </c>
      <c r="J76" s="24" t="n">
        <f aca="false">'Додаток 3'!K98</f>
        <v>0</v>
      </c>
      <c r="K76" s="24" t="n">
        <f aca="false">'Додаток 3'!N98</f>
        <v>0</v>
      </c>
      <c r="L76" s="24" t="n">
        <f aca="false">'Додаток 3'!O98</f>
        <v>0</v>
      </c>
      <c r="M76" s="24" t="n">
        <f aca="false">'Додаток 3'!N98</f>
        <v>0</v>
      </c>
      <c r="N76" s="24" t="n">
        <f aca="false">'Додаток 3'!O98</f>
        <v>0</v>
      </c>
      <c r="O76" s="24" t="n">
        <f aca="false">'Додаток 3'!P98</f>
        <v>0</v>
      </c>
      <c r="P76" s="24" t="n">
        <f aca="false">'Додаток 3'!Q98</f>
        <v>0</v>
      </c>
      <c r="Q76" s="24" t="n">
        <f aca="false">E76+J76</f>
        <v>228585</v>
      </c>
    </row>
    <row r="77" customFormat="false" ht="21.75" hidden="false" customHeight="true" outlineLevel="0" collapsed="false">
      <c r="A77" s="38"/>
      <c r="B77" s="28"/>
      <c r="C77" s="22"/>
      <c r="D77" s="33" t="s">
        <v>34</v>
      </c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</row>
    <row r="78" customFormat="false" ht="134.25" hidden="false" customHeight="true" outlineLevel="0" collapsed="false">
      <c r="A78" s="38"/>
      <c r="B78" s="39"/>
      <c r="C78" s="30"/>
      <c r="D78" s="23" t="str">
        <f aca="false">'Додаток 3'!E100</f>
        <v>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E78" s="24" t="n">
        <f aca="false">'Додаток 3'!F100</f>
        <v>228585</v>
      </c>
      <c r="F78" s="24" t="n">
        <f aca="false">'Додаток 3'!G100</f>
        <v>228585</v>
      </c>
      <c r="G78" s="24" t="n">
        <f aca="false">'Додаток 3'!H100</f>
        <v>0</v>
      </c>
      <c r="H78" s="24" t="n">
        <f aca="false">'Додаток 3'!I100</f>
        <v>0</v>
      </c>
      <c r="I78" s="24" t="n">
        <f aca="false">'Додаток 3'!J100</f>
        <v>0</v>
      </c>
      <c r="J78" s="24" t="n">
        <f aca="false">'Додаток 3'!K100</f>
        <v>0</v>
      </c>
      <c r="K78" s="24" t="n">
        <f aca="false">'Додаток 3'!N100</f>
        <v>0</v>
      </c>
      <c r="L78" s="24" t="n">
        <f aca="false">'Додаток 3'!O100</f>
        <v>0</v>
      </c>
      <c r="M78" s="24" t="n">
        <f aca="false">'Додаток 3'!N100</f>
        <v>0</v>
      </c>
      <c r="N78" s="24" t="n">
        <f aca="false">'Додаток 3'!O100</f>
        <v>0</v>
      </c>
      <c r="O78" s="24" t="n">
        <f aca="false">'Додаток 3'!P100</f>
        <v>0</v>
      </c>
      <c r="P78" s="24" t="n">
        <f aca="false">'Додаток 3'!Q100</f>
        <v>0</v>
      </c>
      <c r="Q78" s="24" t="n">
        <f aca="false">E78+J78</f>
        <v>228585</v>
      </c>
    </row>
    <row r="79" customFormat="false" ht="45" hidden="false" customHeight="true" outlineLevel="0" collapsed="false">
      <c r="A79" s="38"/>
      <c r="B79" s="28" t="n">
        <v>3085</v>
      </c>
      <c r="C79" s="22" t="s">
        <v>54</v>
      </c>
      <c r="D79" s="23" t="str">
        <f aca="false">'Додаток 3'!E101</f>
        <v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v>
      </c>
      <c r="E79" s="24" t="n">
        <f aca="false">'Додаток 3'!F101</f>
        <v>21633</v>
      </c>
      <c r="F79" s="24" t="n">
        <f aca="false">'Додаток 3'!G101</f>
        <v>21633</v>
      </c>
      <c r="G79" s="24" t="n">
        <f aca="false">'Додаток 3'!H101</f>
        <v>0</v>
      </c>
      <c r="H79" s="24" t="n">
        <f aca="false">'Додаток 3'!I101</f>
        <v>0</v>
      </c>
      <c r="I79" s="24" t="n">
        <f aca="false">'Додаток 3'!J101</f>
        <v>0</v>
      </c>
      <c r="J79" s="24" t="n">
        <f aca="false">'Додаток 3'!K101</f>
        <v>0</v>
      </c>
      <c r="K79" s="24" t="n">
        <f aca="false">'Додаток 3'!N101</f>
        <v>0</v>
      </c>
      <c r="L79" s="24" t="n">
        <f aca="false">'Додаток 3'!O101</f>
        <v>0</v>
      </c>
      <c r="M79" s="24" t="n">
        <f aca="false">'Додаток 3'!N101</f>
        <v>0</v>
      </c>
      <c r="N79" s="24" t="n">
        <f aca="false">'Додаток 3'!O101</f>
        <v>0</v>
      </c>
      <c r="O79" s="24" t="n">
        <f aca="false">'Додаток 3'!P101</f>
        <v>0</v>
      </c>
      <c r="P79" s="24" t="n">
        <f aca="false">'Додаток 3'!Q101</f>
        <v>0</v>
      </c>
      <c r="Q79" s="24" t="n">
        <f aca="false">E79+J79</f>
        <v>21633</v>
      </c>
    </row>
    <row r="80" customFormat="false" ht="21.75" hidden="false" customHeight="true" outlineLevel="0" collapsed="false">
      <c r="A80" s="38"/>
      <c r="B80" s="28"/>
      <c r="C80" s="22"/>
      <c r="D80" s="33" t="s">
        <v>34</v>
      </c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</row>
    <row r="81" customFormat="false" ht="134.25" hidden="false" customHeight="true" outlineLevel="0" collapsed="false">
      <c r="A81" s="38"/>
      <c r="B81" s="39"/>
      <c r="C81" s="30"/>
      <c r="D81" s="23" t="str">
        <f aca="false">'Додаток 3'!E103</f>
        <v>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E81" s="24" t="n">
        <f aca="false">'Додаток 3'!F103</f>
        <v>21633</v>
      </c>
      <c r="F81" s="24" t="n">
        <f aca="false">'Додаток 3'!G103</f>
        <v>21633</v>
      </c>
      <c r="G81" s="24" t="n">
        <f aca="false">'Додаток 3'!H103</f>
        <v>0</v>
      </c>
      <c r="H81" s="24" t="n">
        <f aca="false">'Додаток 3'!I103</f>
        <v>0</v>
      </c>
      <c r="I81" s="24" t="n">
        <f aca="false">'Додаток 3'!J103</f>
        <v>0</v>
      </c>
      <c r="J81" s="24" t="n">
        <f aca="false">'Додаток 3'!K103</f>
        <v>0</v>
      </c>
      <c r="K81" s="24" t="n">
        <f aca="false">'Додаток 3'!N103</f>
        <v>0</v>
      </c>
      <c r="L81" s="24" t="n">
        <f aca="false">'Додаток 3'!O103</f>
        <v>0</v>
      </c>
      <c r="M81" s="24" t="n">
        <f aca="false">'Додаток 3'!N103</f>
        <v>0</v>
      </c>
      <c r="N81" s="24" t="n">
        <f aca="false">'Додаток 3'!O103</f>
        <v>0</v>
      </c>
      <c r="O81" s="24" t="n">
        <f aca="false">'Додаток 3'!P103</f>
        <v>0</v>
      </c>
      <c r="P81" s="24" t="n">
        <f aca="false">'Додаток 3'!Q103</f>
        <v>0</v>
      </c>
      <c r="Q81" s="24" t="n">
        <f aca="false">E81+J81</f>
        <v>21633</v>
      </c>
    </row>
    <row r="82" s="27" customFormat="true" ht="36" hidden="false" customHeight="true" outlineLevel="0" collapsed="false">
      <c r="A82" s="40"/>
      <c r="B82" s="41" t="n">
        <v>3100</v>
      </c>
      <c r="C82" s="34"/>
      <c r="D82" s="19" t="str">
        <f aca="false">'Додаток 3'!E104</f>
        <v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v>
      </c>
      <c r="E82" s="20" t="n">
        <f aca="false">E83</f>
        <v>2615010</v>
      </c>
      <c r="F82" s="20" t="n">
        <f aca="false">F83</f>
        <v>2615010</v>
      </c>
      <c r="G82" s="20" t="n">
        <f aca="false">G83</f>
        <v>1912353</v>
      </c>
      <c r="H82" s="20" t="n">
        <f aca="false">H83</f>
        <v>129744</v>
      </c>
      <c r="I82" s="20" t="n">
        <f aca="false">I83</f>
        <v>0</v>
      </c>
      <c r="J82" s="20" t="n">
        <f aca="false">J83</f>
        <v>22358</v>
      </c>
      <c r="K82" s="20" t="n">
        <f aca="false">K83</f>
        <v>0</v>
      </c>
      <c r="L82" s="20" t="n">
        <f aca="false">L83</f>
        <v>7736</v>
      </c>
      <c r="M82" s="20" t="n">
        <f aca="false">M83</f>
        <v>22358</v>
      </c>
      <c r="N82" s="20" t="n">
        <f aca="false">N83</f>
        <v>7736</v>
      </c>
      <c r="O82" s="20" t="n">
        <f aca="false">O83</f>
        <v>0</v>
      </c>
      <c r="P82" s="20" t="n">
        <f aca="false">P83</f>
        <v>0</v>
      </c>
      <c r="Q82" s="20" t="n">
        <f aca="false">E82+J82</f>
        <v>2637368</v>
      </c>
    </row>
    <row r="83" customFormat="false" ht="36" hidden="false" customHeight="true" outlineLevel="0" collapsed="false">
      <c r="A83" s="28"/>
      <c r="B83" s="9" t="n">
        <v>3104</v>
      </c>
      <c r="C83" s="22" t="s">
        <v>56</v>
      </c>
      <c r="D83" s="23" t="str">
        <f aca="false">'Додаток 3'!E105</f>
        <v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v>
      </c>
      <c r="E83" s="24" t="n">
        <f aca="false">'Додаток 3'!F105</f>
        <v>2615010</v>
      </c>
      <c r="F83" s="24" t="n">
        <f aca="false">'Додаток 3'!G105</f>
        <v>2615010</v>
      </c>
      <c r="G83" s="24" t="n">
        <f aca="false">'Додаток 3'!H105</f>
        <v>1912353</v>
      </c>
      <c r="H83" s="24" t="n">
        <f aca="false">'Додаток 3'!I105</f>
        <v>129744</v>
      </c>
      <c r="I83" s="24" t="n">
        <f aca="false">'Додаток 3'!J105</f>
        <v>0</v>
      </c>
      <c r="J83" s="24" t="n">
        <f aca="false">'Додаток 3'!K105</f>
        <v>22358</v>
      </c>
      <c r="K83" s="24" t="n">
        <f aca="false">'Додаток 3'!L105</f>
        <v>0</v>
      </c>
      <c r="L83" s="24" t="n">
        <f aca="false">'Додаток 3'!O105</f>
        <v>7736</v>
      </c>
      <c r="M83" s="24" t="n">
        <f aca="false">'Додаток 3'!N105</f>
        <v>22358</v>
      </c>
      <c r="N83" s="24" t="n">
        <f aca="false">'Додаток 3'!O105</f>
        <v>7736</v>
      </c>
      <c r="O83" s="24" t="n">
        <f aca="false">'Додаток 3'!P105</f>
        <v>0</v>
      </c>
      <c r="P83" s="24" t="n">
        <f aca="false">'Додаток 3'!Q105</f>
        <v>0</v>
      </c>
      <c r="Q83" s="24" t="n">
        <f aca="false">E83+J83</f>
        <v>2637368</v>
      </c>
    </row>
    <row r="84" customFormat="false" ht="18.75" hidden="true" customHeight="true" outlineLevel="0" collapsed="false">
      <c r="A84" s="28"/>
      <c r="B84" s="9"/>
      <c r="C84" s="22"/>
      <c r="D84" s="23" t="s">
        <v>57</v>
      </c>
      <c r="E84" s="24" t="n">
        <f aca="false">'Додаток 3'!F106</f>
        <v>0</v>
      </c>
      <c r="F84" s="24" t="n">
        <f aca="false">'Додаток 3'!G106</f>
        <v>0</v>
      </c>
      <c r="G84" s="24" t="n">
        <f aca="false">'Додаток 3'!H106</f>
        <v>0</v>
      </c>
      <c r="H84" s="24" t="n">
        <v>0</v>
      </c>
      <c r="I84" s="24" t="n">
        <v>0</v>
      </c>
      <c r="J84" s="24" t="n">
        <v>0</v>
      </c>
      <c r="K84" s="24" t="n">
        <f aca="false">'Додаток 3'!N106</f>
        <v>0</v>
      </c>
      <c r="L84" s="24" t="n">
        <f aca="false">'Додаток 3'!O106</f>
        <v>0</v>
      </c>
      <c r="M84" s="24" t="n">
        <v>0</v>
      </c>
      <c r="N84" s="24" t="n">
        <v>0</v>
      </c>
      <c r="O84" s="24" t="n">
        <v>0</v>
      </c>
      <c r="P84" s="24" t="n">
        <v>0</v>
      </c>
      <c r="Q84" s="24" t="n">
        <f aca="false">E84+J84</f>
        <v>0</v>
      </c>
    </row>
    <row r="85" s="27" customFormat="true" ht="20.25" hidden="false" customHeight="true" outlineLevel="0" collapsed="false">
      <c r="A85" s="35"/>
      <c r="B85" s="41" t="n">
        <v>3110</v>
      </c>
      <c r="C85" s="17"/>
      <c r="D85" s="19" t="s">
        <v>58</v>
      </c>
      <c r="E85" s="20" t="n">
        <f aca="false">E86</f>
        <v>23200</v>
      </c>
      <c r="F85" s="20" t="n">
        <f aca="false">F86</f>
        <v>23200</v>
      </c>
      <c r="G85" s="20" t="n">
        <f aca="false">G86</f>
        <v>0</v>
      </c>
      <c r="H85" s="20" t="n">
        <f aca="false">H86</f>
        <v>0</v>
      </c>
      <c r="I85" s="20" t="n">
        <f aca="false">I86</f>
        <v>0</v>
      </c>
      <c r="J85" s="20" t="n">
        <f aca="false">J86</f>
        <v>0</v>
      </c>
      <c r="K85" s="24" t="n">
        <f aca="false">'Додаток 3'!N107</f>
        <v>0</v>
      </c>
      <c r="L85" s="24" t="n">
        <f aca="false">'Додаток 3'!O107</f>
        <v>0</v>
      </c>
      <c r="M85" s="20" t="n">
        <f aca="false">M86</f>
        <v>0</v>
      </c>
      <c r="N85" s="20" t="n">
        <f aca="false">N86</f>
        <v>0</v>
      </c>
      <c r="O85" s="20" t="n">
        <f aca="false">O86</f>
        <v>0</v>
      </c>
      <c r="P85" s="20" t="n">
        <f aca="false">P86</f>
        <v>0</v>
      </c>
      <c r="Q85" s="20" t="n">
        <f aca="false">E85+J85</f>
        <v>23200</v>
      </c>
    </row>
    <row r="86" customFormat="false" ht="18" hidden="false" customHeight="true" outlineLevel="0" collapsed="false">
      <c r="A86" s="28"/>
      <c r="B86" s="28" t="str">
        <f aca="false">'Додаток 3'!C130</f>
        <v>3112</v>
      </c>
      <c r="C86" s="28" t="str">
        <f aca="false">'Додаток 3'!D130</f>
        <v>1040</v>
      </c>
      <c r="D86" s="42" t="str">
        <f aca="false">'Додаток 3'!E130</f>
        <v>Заходи державної політики з питань дітей та їх соціального захисту</v>
      </c>
      <c r="E86" s="24" t="n">
        <f aca="false">'Додаток 3'!F130</f>
        <v>23200</v>
      </c>
      <c r="F86" s="24" t="n">
        <f aca="false">'Додаток 3'!G130</f>
        <v>23200</v>
      </c>
      <c r="G86" s="24" t="n">
        <f aca="false">'Додаток 3'!H130</f>
        <v>0</v>
      </c>
      <c r="H86" s="24" t="n">
        <f aca="false">'Додаток 3'!I130</f>
        <v>0</v>
      </c>
      <c r="I86" s="24" t="n">
        <f aca="false">'Додаток 3'!J130</f>
        <v>0</v>
      </c>
      <c r="J86" s="24" t="n">
        <f aca="false">'Додаток 3'!K130</f>
        <v>0</v>
      </c>
      <c r="K86" s="24" t="n">
        <f aca="false">'Додаток 3'!N108</f>
        <v>0</v>
      </c>
      <c r="L86" s="24" t="n">
        <f aca="false">'Додаток 3'!O108</f>
        <v>0</v>
      </c>
      <c r="M86" s="24" t="n">
        <f aca="false">'Додаток 3'!N130</f>
        <v>0</v>
      </c>
      <c r="N86" s="24" t="n">
        <f aca="false">'Додаток 3'!O130</f>
        <v>0</v>
      </c>
      <c r="O86" s="24" t="n">
        <f aca="false">'Додаток 3'!P130</f>
        <v>0</v>
      </c>
      <c r="P86" s="24" t="n">
        <f aca="false">'Додаток 3'!Q130</f>
        <v>0</v>
      </c>
      <c r="Q86" s="24" t="n">
        <f aca="false">E86+J86</f>
        <v>23200</v>
      </c>
    </row>
    <row r="87" s="27" customFormat="true" ht="23.25" hidden="false" customHeight="true" outlineLevel="0" collapsed="false">
      <c r="A87" s="35"/>
      <c r="B87" s="35" t="s">
        <v>59</v>
      </c>
      <c r="C87" s="35"/>
      <c r="D87" s="43" t="s">
        <v>60</v>
      </c>
      <c r="E87" s="20" t="n">
        <f aca="false">E88</f>
        <v>2349509</v>
      </c>
      <c r="F87" s="20" t="n">
        <f aca="false">F88</f>
        <v>2349509</v>
      </c>
      <c r="G87" s="20" t="n">
        <f aca="false">G88</f>
        <v>1845427</v>
      </c>
      <c r="H87" s="20" t="n">
        <f aca="false">H88</f>
        <v>70700</v>
      </c>
      <c r="I87" s="20" t="n">
        <f aca="false">I88</f>
        <v>0</v>
      </c>
      <c r="J87" s="20" t="n">
        <f aca="false">J88</f>
        <v>0</v>
      </c>
      <c r="K87" s="24" t="n">
        <f aca="false">'Додаток 3'!N109</f>
        <v>0</v>
      </c>
      <c r="L87" s="24" t="n">
        <f aca="false">'Додаток 3'!O109</f>
        <v>0</v>
      </c>
      <c r="M87" s="20" t="n">
        <f aca="false">M88</f>
        <v>0</v>
      </c>
      <c r="N87" s="20" t="n">
        <f aca="false">N88</f>
        <v>0</v>
      </c>
      <c r="O87" s="20" t="n">
        <f aca="false">O88</f>
        <v>0</v>
      </c>
      <c r="P87" s="20" t="n">
        <f aca="false">P88</f>
        <v>0</v>
      </c>
      <c r="Q87" s="20" t="n">
        <f aca="false">E87+J87</f>
        <v>2349509</v>
      </c>
    </row>
    <row r="88" customFormat="false" ht="18" hidden="false" customHeight="true" outlineLevel="0" collapsed="false">
      <c r="A88" s="28"/>
      <c r="B88" s="28" t="str">
        <f aca="false">'Додаток 3'!C21</f>
        <v>3121</v>
      </c>
      <c r="C88" s="28" t="str">
        <f aca="false">'Додаток 3'!D21</f>
        <v>1040</v>
      </c>
      <c r="D88" s="23" t="str">
        <f aca="false">'Додаток 3'!E21</f>
        <v>Утримання та забезпечення діяльності центрів соціальних служб для сім"ї, дітей та молоді </v>
      </c>
      <c r="E88" s="24" t="n">
        <f aca="false">'Додаток 3'!F21</f>
        <v>2349509</v>
      </c>
      <c r="F88" s="24" t="n">
        <f aca="false">'Додаток 3'!G21</f>
        <v>2349509</v>
      </c>
      <c r="G88" s="24" t="n">
        <f aca="false">'Додаток 3'!H21</f>
        <v>1845427</v>
      </c>
      <c r="H88" s="24" t="n">
        <f aca="false">'Додаток 3'!I21</f>
        <v>70700</v>
      </c>
      <c r="I88" s="24" t="n">
        <f aca="false">'Додаток 3'!J21</f>
        <v>0</v>
      </c>
      <c r="J88" s="24" t="n">
        <f aca="false">'Додаток 3'!K21</f>
        <v>0</v>
      </c>
      <c r="K88" s="24" t="n">
        <f aca="false">'Додаток 3'!N110</f>
        <v>0</v>
      </c>
      <c r="L88" s="24" t="n">
        <f aca="false">'Додаток 3'!O110</f>
        <v>0</v>
      </c>
      <c r="M88" s="24" t="n">
        <f aca="false">'Додаток 3'!N21</f>
        <v>0</v>
      </c>
      <c r="N88" s="24" t="n">
        <f aca="false">'Додаток 3'!O21</f>
        <v>0</v>
      </c>
      <c r="O88" s="24" t="n">
        <f aca="false">'Додаток 3'!P21</f>
        <v>0</v>
      </c>
      <c r="P88" s="24" t="n">
        <f aca="false">'Додаток 3'!Q21</f>
        <v>0</v>
      </c>
      <c r="Q88" s="24" t="n">
        <f aca="false">E88+J88</f>
        <v>2349509</v>
      </c>
    </row>
    <row r="89" s="27" customFormat="true" ht="19.5" hidden="false" customHeight="true" outlineLevel="0" collapsed="false">
      <c r="A89" s="35"/>
      <c r="B89" s="35" t="s">
        <v>61</v>
      </c>
      <c r="C89" s="35"/>
      <c r="D89" s="43" t="s">
        <v>62</v>
      </c>
      <c r="E89" s="20" t="n">
        <f aca="false">E90</f>
        <v>100000</v>
      </c>
      <c r="F89" s="20" t="n">
        <f aca="false">F90</f>
        <v>100000</v>
      </c>
      <c r="G89" s="20" t="n">
        <f aca="false">G90</f>
        <v>0</v>
      </c>
      <c r="H89" s="20" t="n">
        <f aca="false">H90</f>
        <v>0</v>
      </c>
      <c r="I89" s="20" t="n">
        <f aca="false">I90</f>
        <v>0</v>
      </c>
      <c r="J89" s="20" t="n">
        <f aca="false">J90</f>
        <v>0</v>
      </c>
      <c r="K89" s="24" t="n">
        <f aca="false">'Додаток 3'!N111</f>
        <v>0</v>
      </c>
      <c r="L89" s="24" t="n">
        <f aca="false">'Додаток 3'!O111</f>
        <v>0</v>
      </c>
      <c r="M89" s="20" t="n">
        <f aca="false">M90</f>
        <v>0</v>
      </c>
      <c r="N89" s="20" t="n">
        <f aca="false">N90</f>
        <v>0</v>
      </c>
      <c r="O89" s="20" t="n">
        <f aca="false">O90</f>
        <v>0</v>
      </c>
      <c r="P89" s="20" t="n">
        <f aca="false">P90</f>
        <v>0</v>
      </c>
      <c r="Q89" s="20" t="n">
        <f aca="false">E89+J89</f>
        <v>100000</v>
      </c>
    </row>
    <row r="90" customFormat="false" ht="18" hidden="false" customHeight="true" outlineLevel="0" collapsed="false">
      <c r="A90" s="28"/>
      <c r="B90" s="28" t="str">
        <f aca="false">'Додаток 3'!C23</f>
        <v>3133</v>
      </c>
      <c r="C90" s="28" t="str">
        <f aca="false">'Додаток 3'!D23</f>
        <v>1040</v>
      </c>
      <c r="D90" s="42" t="str">
        <f aca="false">'Додаток 3'!E23</f>
        <v>Інші заходи та заклади молодіжної політики</v>
      </c>
      <c r="E90" s="24" t="n">
        <f aca="false">'Додаток 3'!F23</f>
        <v>100000</v>
      </c>
      <c r="F90" s="24" t="n">
        <f aca="false">'Додаток 3'!G23</f>
        <v>100000</v>
      </c>
      <c r="G90" s="24" t="n">
        <f aca="false">'Додаток 3'!H23</f>
        <v>0</v>
      </c>
      <c r="H90" s="24" t="n">
        <f aca="false">'Додаток 3'!I23</f>
        <v>0</v>
      </c>
      <c r="I90" s="24" t="n">
        <f aca="false">'Додаток 3'!J23</f>
        <v>0</v>
      </c>
      <c r="J90" s="24" t="n">
        <f aca="false">'Додаток 3'!K23</f>
        <v>0</v>
      </c>
      <c r="K90" s="24" t="n">
        <f aca="false">'Додаток 3'!N114</f>
        <v>0</v>
      </c>
      <c r="L90" s="24" t="n">
        <f aca="false">'Додаток 3'!O114</f>
        <v>0</v>
      </c>
      <c r="M90" s="24" t="n">
        <f aca="false">'Додаток 3'!N23</f>
        <v>0</v>
      </c>
      <c r="N90" s="24" t="n">
        <f aca="false">'Додаток 3'!O23</f>
        <v>0</v>
      </c>
      <c r="O90" s="24" t="n">
        <f aca="false">'Додаток 3'!P23</f>
        <v>0</v>
      </c>
      <c r="P90" s="24" t="n">
        <f aca="false">'Додаток 3'!Q23</f>
        <v>0</v>
      </c>
      <c r="Q90" s="24" t="n">
        <f aca="false">E90+J90</f>
        <v>100000</v>
      </c>
    </row>
    <row r="91" customFormat="false" ht="50.25" hidden="false" customHeight="true" outlineLevel="0" collapsed="false">
      <c r="A91" s="28"/>
      <c r="B91" s="28" t="str">
        <f aca="false">'Додаток 3'!C107</f>
        <v>3160</v>
      </c>
      <c r="C91" s="28" t="str">
        <f aca="false">'Додаток 3'!D107</f>
        <v>1010</v>
      </c>
      <c r="D91" s="42" t="str">
        <f aca="false">'Додаток 3'!E107</f>
        <v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v>
      </c>
      <c r="E91" s="24" t="n">
        <f aca="false">'Додаток 3'!F107</f>
        <v>99114</v>
      </c>
      <c r="F91" s="24" t="n">
        <f aca="false">'Додаток 3'!G107</f>
        <v>99114</v>
      </c>
      <c r="G91" s="24" t="n">
        <f aca="false">'Додаток 3'!H107</f>
        <v>0</v>
      </c>
      <c r="H91" s="24" t="n">
        <f aca="false">'Додаток 3'!I107</f>
        <v>0</v>
      </c>
      <c r="I91" s="24" t="n">
        <f aca="false">'Додаток 3'!J107</f>
        <v>0</v>
      </c>
      <c r="J91" s="24" t="n">
        <f aca="false">'Додаток 3'!K107</f>
        <v>0</v>
      </c>
      <c r="K91" s="24" t="n">
        <f aca="false">'Додаток 3'!N116</f>
        <v>0</v>
      </c>
      <c r="L91" s="24" t="n">
        <f aca="false">'Додаток 3'!O116</f>
        <v>0</v>
      </c>
      <c r="M91" s="24" t="n">
        <f aca="false">'Додаток 3'!N107</f>
        <v>0</v>
      </c>
      <c r="N91" s="24" t="n">
        <f aca="false">'Додаток 3'!O107</f>
        <v>0</v>
      </c>
      <c r="O91" s="24" t="n">
        <f aca="false">'Додаток 3'!P107</f>
        <v>0</v>
      </c>
      <c r="P91" s="24" t="n">
        <f aca="false">'Додаток 3'!Q107</f>
        <v>0</v>
      </c>
      <c r="Q91" s="24" t="n">
        <f aca="false">E91+J91</f>
        <v>99114</v>
      </c>
    </row>
    <row r="92" s="27" customFormat="true" ht="22.5" hidden="false" customHeight="true" outlineLevel="0" collapsed="false">
      <c r="A92" s="35"/>
      <c r="B92" s="35" t="s">
        <v>63</v>
      </c>
      <c r="C92" s="35"/>
      <c r="D92" s="43" t="s">
        <v>64</v>
      </c>
      <c r="E92" s="20" t="n">
        <f aca="false">E93</f>
        <v>191279</v>
      </c>
      <c r="F92" s="20" t="n">
        <f aca="false">F93</f>
        <v>191279</v>
      </c>
      <c r="G92" s="20" t="n">
        <f aca="false">G93</f>
        <v>0</v>
      </c>
      <c r="H92" s="20" t="n">
        <f aca="false">H93</f>
        <v>0</v>
      </c>
      <c r="I92" s="20" t="n">
        <f aca="false">I93</f>
        <v>0</v>
      </c>
      <c r="J92" s="20" t="n">
        <f aca="false">J93</f>
        <v>0</v>
      </c>
      <c r="K92" s="24" t="n">
        <f aca="false">'Додаток 3'!N117</f>
        <v>0</v>
      </c>
      <c r="L92" s="24" t="n">
        <f aca="false">'Додаток 3'!O117</f>
        <v>0</v>
      </c>
      <c r="M92" s="20" t="n">
        <f aca="false">M93</f>
        <v>0</v>
      </c>
      <c r="N92" s="20" t="n">
        <f aca="false">N93</f>
        <v>0</v>
      </c>
      <c r="O92" s="20" t="n">
        <f aca="false">O93</f>
        <v>0</v>
      </c>
      <c r="P92" s="20" t="n">
        <f aca="false">P93</f>
        <v>0</v>
      </c>
      <c r="Q92" s="20" t="n">
        <f aca="false">E92+J92</f>
        <v>191279</v>
      </c>
    </row>
    <row r="93" customFormat="false" ht="30.75" hidden="false" customHeight="true" outlineLevel="0" collapsed="false">
      <c r="A93" s="22"/>
      <c r="B93" s="44" t="str">
        <f aca="false">'Додаток 3'!C109</f>
        <v>3192</v>
      </c>
      <c r="C93" s="44" t="str">
        <f aca="false">'Додаток 3'!D109</f>
        <v>1030</v>
      </c>
      <c r="D93" s="33" t="str">
        <f aca="false">'Додаток 3'!E109</f>
        <v>Надання фінансової підтримки громадським організаціям ветеранів і осіб з інвалідністю, діяльність яких має соціальну спрямованість</v>
      </c>
      <c r="E93" s="24" t="n">
        <f aca="false">'Додаток 3'!F109+'Додаток 3'!F25</f>
        <v>191279</v>
      </c>
      <c r="F93" s="24" t="n">
        <f aca="false">'Додаток 3'!G109+'Додаток 3'!G25</f>
        <v>191279</v>
      </c>
      <c r="G93" s="24" t="n">
        <f aca="false">'Додаток 3'!H109</f>
        <v>0</v>
      </c>
      <c r="H93" s="24" t="n">
        <f aca="false">'Додаток 3'!I109</f>
        <v>0</v>
      </c>
      <c r="I93" s="24" t="n">
        <f aca="false">'Додаток 3'!J109</f>
        <v>0</v>
      </c>
      <c r="J93" s="24" t="n">
        <f aca="false">'Додаток 3'!K109</f>
        <v>0</v>
      </c>
      <c r="K93" s="24" t="n">
        <v>0</v>
      </c>
      <c r="L93" s="24" t="n">
        <v>0</v>
      </c>
      <c r="M93" s="24" t="n">
        <f aca="false">'Додаток 3'!N109</f>
        <v>0</v>
      </c>
      <c r="N93" s="24" t="n">
        <f aca="false">'Додаток 3'!O109</f>
        <v>0</v>
      </c>
      <c r="O93" s="24" t="n">
        <f aca="false">'Додаток 3'!P109</f>
        <v>0</v>
      </c>
      <c r="P93" s="24" t="n">
        <f aca="false">'Додаток 3'!Q109</f>
        <v>0</v>
      </c>
      <c r="Q93" s="24" t="n">
        <f aca="false">E93+J93</f>
        <v>191279</v>
      </c>
    </row>
    <row r="94" customFormat="false" ht="21.75" hidden="false" customHeight="true" outlineLevel="0" collapsed="false">
      <c r="A94" s="22"/>
      <c r="B94" s="24" t="n">
        <v>3210</v>
      </c>
      <c r="C94" s="44" t="str">
        <f aca="false">'Додаток 3'!D110</f>
        <v>1050</v>
      </c>
      <c r="D94" s="33" t="str">
        <f aca="false">'Додаток 3'!E110</f>
        <v>Організація та проведення громадських робіт</v>
      </c>
      <c r="E94" s="24" t="n">
        <f aca="false">'Додаток 3'!F110</f>
        <v>30548</v>
      </c>
      <c r="F94" s="24" t="n">
        <f aca="false">'Додаток 3'!G110</f>
        <v>30548</v>
      </c>
      <c r="G94" s="24" t="n">
        <f aca="false">'Додаток 3'!H110</f>
        <v>25040</v>
      </c>
      <c r="H94" s="24" t="n">
        <f aca="false">'Додаток 3'!I110</f>
        <v>0</v>
      </c>
      <c r="I94" s="24" t="n">
        <f aca="false">'Додаток 3'!J110</f>
        <v>0</v>
      </c>
      <c r="J94" s="24" t="n">
        <f aca="false">'Додаток 3'!K110</f>
        <v>0</v>
      </c>
      <c r="K94" s="24" t="n">
        <f aca="false">'Додаток 3'!N118</f>
        <v>0</v>
      </c>
      <c r="L94" s="24" t="n">
        <f aca="false">'Додаток 3'!O118</f>
        <v>0</v>
      </c>
      <c r="M94" s="24" t="n">
        <f aca="false">'Додаток 3'!N110</f>
        <v>0</v>
      </c>
      <c r="N94" s="24" t="n">
        <f aca="false">'Додаток 3'!O110</f>
        <v>0</v>
      </c>
      <c r="O94" s="24" t="n">
        <f aca="false">'Додаток 3'!P110</f>
        <v>0</v>
      </c>
      <c r="P94" s="24" t="n">
        <f aca="false">'Додаток 3'!Q110</f>
        <v>0</v>
      </c>
      <c r="Q94" s="24" t="n">
        <f aca="false">E94+J94</f>
        <v>30548</v>
      </c>
    </row>
    <row r="95" customFormat="false" ht="16.5" hidden="false" customHeight="true" outlineLevel="0" collapsed="false">
      <c r="A95" s="22"/>
      <c r="B95" s="24"/>
      <c r="C95" s="44"/>
      <c r="D95" s="33" t="s">
        <v>34</v>
      </c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</row>
    <row r="96" customFormat="false" ht="37.5" hidden="false" customHeight="true" outlineLevel="0" collapsed="false">
      <c r="A96" s="22"/>
      <c r="B96" s="24"/>
      <c r="C96" s="24"/>
      <c r="D96" s="33" t="str">
        <f aca="false">'Додаток 3'!E113</f>
        <v>за рахунок субвенції з міського бюджету на виконання Програми зайнятості населення у місті Дніпрі на 2017-2021 роки (організація проведення оплачувальних робіт)</v>
      </c>
      <c r="E96" s="24" t="n">
        <f aca="false">'Додаток 3'!F113</f>
        <v>30548</v>
      </c>
      <c r="F96" s="24" t="n">
        <f aca="false">'Додаток 3'!G113</f>
        <v>30548</v>
      </c>
      <c r="G96" s="24" t="n">
        <f aca="false">'Додаток 3'!H113</f>
        <v>25040</v>
      </c>
      <c r="H96" s="24" t="n">
        <f aca="false">'Додаток 3'!I111</f>
        <v>0</v>
      </c>
      <c r="I96" s="24" t="n">
        <f aca="false">'Додаток 3'!J111</f>
        <v>0</v>
      </c>
      <c r="J96" s="24" t="n">
        <f aca="false">'Додаток 3'!K111</f>
        <v>0</v>
      </c>
      <c r="K96" s="24" t="n">
        <f aca="false">'Додаток 3'!N119</f>
        <v>0</v>
      </c>
      <c r="L96" s="24" t="n">
        <f aca="false">'Додаток 3'!O119</f>
        <v>0</v>
      </c>
      <c r="M96" s="24" t="n">
        <f aca="false">'Додаток 3'!N111</f>
        <v>0</v>
      </c>
      <c r="N96" s="24" t="n">
        <f aca="false">'Додаток 3'!O111</f>
        <v>0</v>
      </c>
      <c r="O96" s="24" t="n">
        <f aca="false">'Додаток 3'!P111</f>
        <v>0</v>
      </c>
      <c r="P96" s="24" t="n">
        <f aca="false">'Додаток 3'!Q111</f>
        <v>0</v>
      </c>
      <c r="Q96" s="24" t="n">
        <f aca="false">E96+J96</f>
        <v>30548</v>
      </c>
    </row>
    <row r="97" s="37" customFormat="true" ht="100.5" hidden="false" customHeight="true" outlineLevel="0" collapsed="false">
      <c r="A97" s="22"/>
      <c r="B97" s="44" t="str">
        <f aca="false">'Додаток 3'!C114</f>
        <v>3230</v>
      </c>
      <c r="C97" s="44" t="str">
        <f aca="false">'Додаток 3'!D114</f>
        <v>1040</v>
      </c>
      <c r="D97" s="33" t="str">
        <f aca="false">'Додаток 3'!E114</f>
        <v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та оплату послуг із здійснення патронату над дитиною та виплата соціальної допомоги на утримання дитини в сім’ї патронатного вихователя, підтримка малих групових будинків</v>
      </c>
      <c r="E97" s="24" t="n">
        <f aca="false">'Додаток 3'!F114</f>
        <v>511299</v>
      </c>
      <c r="F97" s="24" t="n">
        <f aca="false">'Додаток 3'!G114</f>
        <v>511299</v>
      </c>
      <c r="G97" s="24" t="n">
        <f aca="false">'Додаток 3'!H114</f>
        <v>0</v>
      </c>
      <c r="H97" s="24" t="n">
        <f aca="false">'Додаток 3'!I114</f>
        <v>0</v>
      </c>
      <c r="I97" s="24" t="n">
        <f aca="false">'Додаток 3'!J114</f>
        <v>0</v>
      </c>
      <c r="J97" s="24" t="n">
        <f aca="false">'Додаток 3'!K114</f>
        <v>0</v>
      </c>
      <c r="K97" s="24" t="n">
        <f aca="false">'Додаток 3'!N122</f>
        <v>0</v>
      </c>
      <c r="L97" s="24" t="n">
        <f aca="false">'Додаток 3'!O122</f>
        <v>0</v>
      </c>
      <c r="M97" s="24" t="n">
        <f aca="false">'Додаток 3'!N114</f>
        <v>0</v>
      </c>
      <c r="N97" s="24" t="n">
        <f aca="false">'Додаток 3'!O114</f>
        <v>0</v>
      </c>
      <c r="O97" s="24" t="n">
        <f aca="false">'Додаток 3'!P114</f>
        <v>0</v>
      </c>
      <c r="P97" s="24" t="n">
        <f aca="false">'Додаток 3'!Q114</f>
        <v>0</v>
      </c>
      <c r="Q97" s="24" t="n">
        <f aca="false">E97+J97</f>
        <v>511299</v>
      </c>
    </row>
    <row r="98" s="37" customFormat="true" ht="20.25" hidden="false" customHeight="true" outlineLevel="0" collapsed="false">
      <c r="A98" s="22"/>
      <c r="B98" s="44"/>
      <c r="C98" s="44"/>
      <c r="D98" s="33" t="s">
        <v>34</v>
      </c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</row>
    <row r="99" customFormat="false" ht="115.5" hidden="false" customHeight="true" outlineLevel="0" collapsed="false">
      <c r="A99" s="22"/>
      <c r="B99" s="44"/>
      <c r="C99" s="44"/>
      <c r="D99" s="33" t="str">
        <f aca="false">'Додаток 3'!E116</f>
        <v>за рахунок субвенції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 за рахунок відповідної субвенції з державного бюджету</v>
      </c>
      <c r="E99" s="24" t="n">
        <f aca="false">'Додаток 3'!F116</f>
        <v>511299</v>
      </c>
      <c r="F99" s="24" t="n">
        <f aca="false">'Додаток 3'!G116</f>
        <v>511299</v>
      </c>
      <c r="G99" s="24" t="n">
        <f aca="false">'Додаток 3'!H116</f>
        <v>0</v>
      </c>
      <c r="H99" s="24" t="n">
        <f aca="false">'Додаток 3'!I116</f>
        <v>0</v>
      </c>
      <c r="I99" s="24" t="n">
        <f aca="false">'Додаток 3'!J116</f>
        <v>0</v>
      </c>
      <c r="J99" s="24" t="n">
        <f aca="false">'Додаток 3'!K116</f>
        <v>0</v>
      </c>
      <c r="K99" s="24" t="n">
        <f aca="false">'Додаток 3'!N123</f>
        <v>0</v>
      </c>
      <c r="L99" s="24" t="n">
        <f aca="false">'Додаток 3'!O123</f>
        <v>0</v>
      </c>
      <c r="M99" s="24" t="n">
        <f aca="false">'Додаток 3'!N116</f>
        <v>0</v>
      </c>
      <c r="N99" s="24" t="n">
        <f aca="false">'Додаток 3'!O116</f>
        <v>0</v>
      </c>
      <c r="O99" s="24" t="n">
        <f aca="false">'Додаток 3'!P116</f>
        <v>0</v>
      </c>
      <c r="P99" s="24" t="n">
        <f aca="false">'Додаток 3'!Q116</f>
        <v>0</v>
      </c>
      <c r="Q99" s="24" t="n">
        <f aca="false">E99+J99</f>
        <v>511299</v>
      </c>
    </row>
    <row r="100" customFormat="false" ht="21" hidden="false" customHeight="true" outlineLevel="0" collapsed="false">
      <c r="A100" s="22"/>
      <c r="B100" s="24" t="n">
        <v>3240</v>
      </c>
      <c r="C100" s="44"/>
      <c r="D100" s="33" t="str">
        <f aca="false">'Додаток 3'!E117</f>
        <v>Інші заклади та заходи</v>
      </c>
      <c r="E100" s="24" t="n">
        <f aca="false">E101</f>
        <v>1995218</v>
      </c>
      <c r="F100" s="24" t="n">
        <f aca="false">F101</f>
        <v>1995218</v>
      </c>
      <c r="G100" s="24" t="n">
        <f aca="false">G101</f>
        <v>0</v>
      </c>
      <c r="H100" s="24" t="n">
        <f aca="false">H101</f>
        <v>0</v>
      </c>
      <c r="I100" s="24" t="n">
        <f aca="false">I101</f>
        <v>0</v>
      </c>
      <c r="J100" s="24" t="n">
        <f aca="false">J101</f>
        <v>0</v>
      </c>
      <c r="K100" s="24" t="n">
        <f aca="false">'Додаток 3'!N124</f>
        <v>0</v>
      </c>
      <c r="L100" s="24" t="n">
        <f aca="false">'Додаток 3'!O124</f>
        <v>0</v>
      </c>
      <c r="M100" s="24" t="n">
        <f aca="false">M101</f>
        <v>0</v>
      </c>
      <c r="N100" s="24" t="n">
        <f aca="false">N101</f>
        <v>0</v>
      </c>
      <c r="O100" s="24" t="n">
        <f aca="false">O101</f>
        <v>0</v>
      </c>
      <c r="P100" s="24" t="n">
        <f aca="false">P101</f>
        <v>0</v>
      </c>
      <c r="Q100" s="24" t="n">
        <f aca="false">E100+J100</f>
        <v>1995218</v>
      </c>
    </row>
    <row r="101" s="37" customFormat="true" ht="21" hidden="false" customHeight="true" outlineLevel="0" collapsed="false">
      <c r="A101" s="38"/>
      <c r="B101" s="44" t="str">
        <f aca="false">'Додаток 3'!C118</f>
        <v>3242</v>
      </c>
      <c r="C101" s="44" t="str">
        <f aca="false">'Додаток 3'!D118</f>
        <v>1090</v>
      </c>
      <c r="D101" s="33" t="str">
        <f aca="false">'Додаток 3'!E118</f>
        <v>Інші заходи у сфері соціального захисту і соціального забезпечення</v>
      </c>
      <c r="E101" s="24" t="n">
        <f aca="false">'Додаток 3'!F118+'Додаток 3'!F27</f>
        <v>1995218</v>
      </c>
      <c r="F101" s="24" t="n">
        <f aca="false">'Додаток 3'!G118+'Додаток 3'!G27</f>
        <v>1995218</v>
      </c>
      <c r="G101" s="24" t="n">
        <f aca="false">'Додаток 3'!H118</f>
        <v>0</v>
      </c>
      <c r="H101" s="24" t="n">
        <f aca="false">'Додаток 3'!I118</f>
        <v>0</v>
      </c>
      <c r="I101" s="24" t="n">
        <f aca="false">'Додаток 3'!J118</f>
        <v>0</v>
      </c>
      <c r="J101" s="24" t="n">
        <f aca="false">'Додаток 3'!K118</f>
        <v>0</v>
      </c>
      <c r="K101" s="24" t="n">
        <f aca="false">'Додаток 3'!N126</f>
        <v>0</v>
      </c>
      <c r="L101" s="24" t="n">
        <f aca="false">'Додаток 3'!O126</f>
        <v>0</v>
      </c>
      <c r="M101" s="24" t="n">
        <f aca="false">'Додаток 3'!N118</f>
        <v>0</v>
      </c>
      <c r="N101" s="24" t="n">
        <f aca="false">'Додаток 3'!O118</f>
        <v>0</v>
      </c>
      <c r="O101" s="24" t="n">
        <f aca="false">'Додаток 3'!P118</f>
        <v>0</v>
      </c>
      <c r="P101" s="24" t="n">
        <f aca="false">'Додаток 3'!Q118</f>
        <v>0</v>
      </c>
      <c r="Q101" s="24" t="n">
        <f aca="false">E101+J101</f>
        <v>1995218</v>
      </c>
    </row>
    <row r="102" s="37" customFormat="true" ht="21" hidden="false" customHeight="true" outlineLevel="0" collapsed="false">
      <c r="A102" s="38"/>
      <c r="B102" s="44"/>
      <c r="C102" s="44"/>
      <c r="D102" s="33" t="s">
        <v>34</v>
      </c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</row>
    <row r="103" customFormat="false" ht="54.75" hidden="false" customHeight="true" outlineLevel="0" collapsed="false">
      <c r="A103" s="38"/>
      <c r="B103" s="28"/>
      <c r="C103" s="22"/>
      <c r="D103" s="33" t="str">
        <f aca="false">'Додаток 3'!E121</f>
        <v>за рахунок субвенції з міського бюджету на виконання Програми підтримки учасників антитерористичної операції та членів їх сімей м.Дніпра "Родина героя" на 2017-2021 роки (надання адресної допомоги на оплату житлово-комунальних послуг учасникам АТО, членам їх сімей, що проживають та зареєстровані у м.Дніпро)</v>
      </c>
      <c r="E103" s="24" t="n">
        <f aca="false">'Додаток 3'!F121</f>
        <v>937218</v>
      </c>
      <c r="F103" s="24" t="n">
        <f aca="false">'Додаток 3'!G121</f>
        <v>937218</v>
      </c>
      <c r="G103" s="24" t="n">
        <f aca="false">'Додаток 3'!H119</f>
        <v>0</v>
      </c>
      <c r="H103" s="24" t="n">
        <f aca="false">'Додаток 3'!I119</f>
        <v>0</v>
      </c>
      <c r="I103" s="24" t="n">
        <f aca="false">'Додаток 3'!J119</f>
        <v>0</v>
      </c>
      <c r="J103" s="24" t="n">
        <f aca="false">'Додаток 3'!K119</f>
        <v>0</v>
      </c>
      <c r="K103" s="24" t="n">
        <f aca="false">'Додаток 3'!N127</f>
        <v>0</v>
      </c>
      <c r="L103" s="24" t="n">
        <f aca="false">'Додаток 3'!O127</f>
        <v>0</v>
      </c>
      <c r="M103" s="24" t="n">
        <f aca="false">'Додаток 3'!N119</f>
        <v>0</v>
      </c>
      <c r="N103" s="24" t="n">
        <f aca="false">'Додаток 3'!O119</f>
        <v>0</v>
      </c>
      <c r="O103" s="24" t="n">
        <f aca="false">'Додаток 3'!P119</f>
        <v>0</v>
      </c>
      <c r="P103" s="24" t="n">
        <f aca="false">'Додаток 3'!Q119</f>
        <v>0</v>
      </c>
      <c r="Q103" s="24" t="n">
        <f aca="false">E103+J103</f>
        <v>937218</v>
      </c>
    </row>
    <row r="104" s="21" customFormat="true" ht="19.5" hidden="false" customHeight="true" outlineLevel="0" collapsed="false">
      <c r="A104" s="22"/>
      <c r="B104" s="17" t="s">
        <v>65</v>
      </c>
      <c r="C104" s="22"/>
      <c r="D104" s="19" t="str">
        <f aca="false">'Додаток 3'!E28</f>
        <v>Культура і мистецтво</v>
      </c>
      <c r="E104" s="20" t="n">
        <f aca="false">E105</f>
        <v>173182</v>
      </c>
      <c r="F104" s="20" t="n">
        <f aca="false">F105</f>
        <v>173182</v>
      </c>
      <c r="G104" s="20" t="n">
        <f aca="false">G105</f>
        <v>0</v>
      </c>
      <c r="H104" s="20" t="n">
        <f aca="false">H105</f>
        <v>0</v>
      </c>
      <c r="I104" s="20" t="n">
        <f aca="false">I105</f>
        <v>0</v>
      </c>
      <c r="J104" s="20" t="n">
        <f aca="false">J105</f>
        <v>0</v>
      </c>
      <c r="K104" s="24" t="n">
        <f aca="false">'Додаток 3'!N128</f>
        <v>0</v>
      </c>
      <c r="L104" s="24" t="n">
        <f aca="false">'Додаток 3'!O128</f>
        <v>0</v>
      </c>
      <c r="M104" s="20" t="n">
        <f aca="false">M105</f>
        <v>0</v>
      </c>
      <c r="N104" s="20" t="n">
        <f aca="false">N105</f>
        <v>0</v>
      </c>
      <c r="O104" s="20" t="n">
        <f aca="false">O105</f>
        <v>0</v>
      </c>
      <c r="P104" s="20" t="n">
        <f aca="false">P105</f>
        <v>0</v>
      </c>
      <c r="Q104" s="20" t="n">
        <f aca="false">E104+J104</f>
        <v>173182</v>
      </c>
    </row>
    <row r="105" customFormat="false" ht="19.5" hidden="false" customHeight="true" outlineLevel="0" collapsed="false">
      <c r="A105" s="22"/>
      <c r="B105" s="44" t="str">
        <f aca="false">'Додаток 3'!C29</f>
        <v>4080</v>
      </c>
      <c r="C105" s="44"/>
      <c r="D105" s="33" t="str">
        <f aca="false">'Додаток 3'!E29</f>
        <v>Інші заклади та заходи в галузі культури і мистецтва</v>
      </c>
      <c r="E105" s="24" t="n">
        <f aca="false">'Додаток 3'!F29</f>
        <v>173182</v>
      </c>
      <c r="F105" s="24" t="n">
        <f aca="false">'Додаток 3'!G29</f>
        <v>173182</v>
      </c>
      <c r="G105" s="24" t="n">
        <f aca="false">'Додаток 3'!H29</f>
        <v>0</v>
      </c>
      <c r="H105" s="24" t="n">
        <f aca="false">'Додаток 3'!I29</f>
        <v>0</v>
      </c>
      <c r="I105" s="24" t="n">
        <f aca="false">'Додаток 3'!J29</f>
        <v>0</v>
      </c>
      <c r="J105" s="24" t="n">
        <f aca="false">'Додаток 3'!K29</f>
        <v>0</v>
      </c>
      <c r="K105" s="24" t="n">
        <f aca="false">'Додаток 3'!N129</f>
        <v>0</v>
      </c>
      <c r="L105" s="24" t="n">
        <f aca="false">'Додаток 3'!O129</f>
        <v>0</v>
      </c>
      <c r="M105" s="24" t="n">
        <f aca="false">'Додаток 3'!N29</f>
        <v>0</v>
      </c>
      <c r="N105" s="24" t="n">
        <f aca="false">'Додаток 3'!O29</f>
        <v>0</v>
      </c>
      <c r="O105" s="24" t="n">
        <f aca="false">'Додаток 3'!P29</f>
        <v>0</v>
      </c>
      <c r="P105" s="24" t="n">
        <f aca="false">'Додаток 3'!Q29</f>
        <v>0</v>
      </c>
      <c r="Q105" s="24" t="n">
        <f aca="false">E105+J105</f>
        <v>173182</v>
      </c>
    </row>
    <row r="106" customFormat="false" ht="19.5" hidden="false" customHeight="true" outlineLevel="0" collapsed="false">
      <c r="A106" s="22"/>
      <c r="B106" s="24" t="n">
        <v>4082</v>
      </c>
      <c r="C106" s="28" t="s">
        <v>66</v>
      </c>
      <c r="D106" s="33" t="str">
        <f aca="false">'Додаток 3'!E30</f>
        <v>Інші заходи в галузі культури і мистецтва</v>
      </c>
      <c r="E106" s="24" t="n">
        <f aca="false">F106</f>
        <v>173182</v>
      </c>
      <c r="F106" s="24" t="n">
        <f aca="false">'Додаток 3'!G30</f>
        <v>173182</v>
      </c>
      <c r="G106" s="24" t="n">
        <v>0</v>
      </c>
      <c r="H106" s="24" t="n">
        <v>0</v>
      </c>
      <c r="I106" s="24" t="n">
        <v>0</v>
      </c>
      <c r="J106" s="24" t="n">
        <v>0</v>
      </c>
      <c r="K106" s="24" t="n">
        <f aca="false">'Додаток 3'!N130</f>
        <v>0</v>
      </c>
      <c r="L106" s="24" t="n">
        <f aca="false">'Додаток 3'!O130</f>
        <v>0</v>
      </c>
      <c r="M106" s="24" t="n">
        <v>0</v>
      </c>
      <c r="N106" s="24" t="n">
        <v>0</v>
      </c>
      <c r="O106" s="24" t="n">
        <v>0</v>
      </c>
      <c r="P106" s="24" t="n">
        <v>0</v>
      </c>
      <c r="Q106" s="24" t="n">
        <f aca="false">E106+J106</f>
        <v>173182</v>
      </c>
    </row>
    <row r="107" customFormat="false" ht="19.5" hidden="false" customHeight="true" outlineLevel="0" collapsed="false">
      <c r="A107" s="22"/>
      <c r="B107" s="24"/>
      <c r="C107" s="28"/>
      <c r="D107" s="33" t="s">
        <v>34</v>
      </c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</row>
    <row r="108" customFormat="false" ht="37.5" hidden="false" customHeight="true" outlineLevel="0" collapsed="false">
      <c r="A108" s="22"/>
      <c r="B108" s="24"/>
      <c r="C108" s="28"/>
      <c r="D108" s="29" t="str">
        <f aca="false">'Додаток 3'!E35</f>
        <v>за рахунок  субвенції з міського бюджету на виконання галузевих програм, затверджених міською та районними у місті радами</v>
      </c>
      <c r="E108" s="24" t="n">
        <f aca="false">F108</f>
        <v>30000</v>
      </c>
      <c r="F108" s="24" t="n">
        <f aca="false">'Додаток 3'!G35</f>
        <v>30000</v>
      </c>
      <c r="G108" s="24" t="n">
        <v>0</v>
      </c>
      <c r="H108" s="24" t="n">
        <v>0</v>
      </c>
      <c r="I108" s="24" t="n">
        <v>0</v>
      </c>
      <c r="J108" s="24" t="n">
        <v>0</v>
      </c>
      <c r="K108" s="24" t="n">
        <v>0</v>
      </c>
      <c r="L108" s="24" t="n">
        <v>0</v>
      </c>
      <c r="M108" s="24" t="n">
        <v>0</v>
      </c>
      <c r="N108" s="24" t="n">
        <v>0</v>
      </c>
      <c r="O108" s="24" t="n">
        <v>0</v>
      </c>
      <c r="P108" s="24" t="n">
        <v>0</v>
      </c>
      <c r="Q108" s="24" t="n">
        <f aca="false">E108+J108</f>
        <v>30000</v>
      </c>
    </row>
    <row r="109" s="21" customFormat="true" ht="17.25" hidden="false" customHeight="true" outlineLevel="0" collapsed="false">
      <c r="A109" s="22"/>
      <c r="B109" s="17" t="s">
        <v>67</v>
      </c>
      <c r="C109" s="17"/>
      <c r="D109" s="19" t="s">
        <v>68</v>
      </c>
      <c r="E109" s="20" t="n">
        <f aca="false">E111</f>
        <v>5000000</v>
      </c>
      <c r="F109" s="20" t="n">
        <f aca="false">F111</f>
        <v>5000000</v>
      </c>
      <c r="G109" s="20" t="n">
        <f aca="false">G111</f>
        <v>0</v>
      </c>
      <c r="H109" s="20" t="n">
        <f aca="false">H111</f>
        <v>18000</v>
      </c>
      <c r="I109" s="20" t="n">
        <f aca="false">I111</f>
        <v>0</v>
      </c>
      <c r="J109" s="20" t="n">
        <f aca="false">J111</f>
        <v>18402</v>
      </c>
      <c r="K109" s="20" t="n">
        <f aca="false">K111</f>
        <v>0</v>
      </c>
      <c r="L109" s="20" t="n">
        <f aca="false">L111</f>
        <v>0</v>
      </c>
      <c r="M109" s="20" t="n">
        <f aca="false">M111</f>
        <v>18402</v>
      </c>
      <c r="N109" s="20" t="n">
        <f aca="false">N111</f>
        <v>0</v>
      </c>
      <c r="O109" s="20" t="n">
        <f aca="false">O111</f>
        <v>0</v>
      </c>
      <c r="P109" s="20" t="n">
        <f aca="false">P111</f>
        <v>0</v>
      </c>
      <c r="Q109" s="20" t="n">
        <f aca="false">Q111</f>
        <v>5018402</v>
      </c>
    </row>
    <row r="110" s="21" customFormat="true" ht="18" hidden="true" customHeight="true" outlineLevel="0" collapsed="false">
      <c r="A110" s="22"/>
      <c r="B110" s="17"/>
      <c r="C110" s="17"/>
      <c r="D110" s="23" t="s">
        <v>69</v>
      </c>
      <c r="E110" s="24"/>
      <c r="F110" s="24"/>
      <c r="G110" s="24" t="n">
        <v>0</v>
      </c>
      <c r="H110" s="24" t="n">
        <v>0</v>
      </c>
      <c r="I110" s="24" t="n">
        <v>0</v>
      </c>
      <c r="J110" s="24" t="n">
        <v>0</v>
      </c>
      <c r="K110" s="24" t="n">
        <f aca="false">'Додаток 3'!N132</f>
        <v>0</v>
      </c>
      <c r="L110" s="24" t="n">
        <f aca="false">'Додаток 3'!O132</f>
        <v>0</v>
      </c>
      <c r="M110" s="24" t="n">
        <v>0</v>
      </c>
      <c r="N110" s="24" t="n">
        <v>0</v>
      </c>
      <c r="O110" s="24" t="n">
        <v>0</v>
      </c>
      <c r="P110" s="24" t="n">
        <v>0</v>
      </c>
      <c r="Q110" s="24" t="n">
        <f aca="false">E110+J110</f>
        <v>0</v>
      </c>
    </row>
    <row r="111" s="21" customFormat="true" ht="16.5" hidden="false" customHeight="true" outlineLevel="0" collapsed="false">
      <c r="A111" s="28"/>
      <c r="B111" s="44" t="str">
        <f aca="false">'Додаток 3'!C137</f>
        <v>6030</v>
      </c>
      <c r="C111" s="44" t="str">
        <f aca="false">'Додаток 3'!D137</f>
        <v>0620</v>
      </c>
      <c r="D111" s="33" t="str">
        <f aca="false">'Додаток 3'!E137</f>
        <v>Організація благоустрою населених пунктів</v>
      </c>
      <c r="E111" s="24" t="n">
        <f aca="false">'Додаток 3'!F137</f>
        <v>5000000</v>
      </c>
      <c r="F111" s="24" t="n">
        <f aca="false">'Додаток 3'!G137</f>
        <v>5000000</v>
      </c>
      <c r="G111" s="24" t="n">
        <f aca="false">'Додаток 3'!H137</f>
        <v>0</v>
      </c>
      <c r="H111" s="24" t="n">
        <f aca="false">'Додаток 3'!I137</f>
        <v>18000</v>
      </c>
      <c r="I111" s="24" t="n">
        <f aca="false">'Додаток 3'!J137</f>
        <v>0</v>
      </c>
      <c r="J111" s="24" t="n">
        <f aca="false">'Додаток 3'!K137</f>
        <v>18402</v>
      </c>
      <c r="K111" s="24" t="n">
        <f aca="false">'Додаток 3'!N133</f>
        <v>0</v>
      </c>
      <c r="L111" s="24" t="n">
        <f aca="false">'Додаток 3'!O133</f>
        <v>0</v>
      </c>
      <c r="M111" s="24" t="n">
        <f aca="false">'Додаток 3'!N137</f>
        <v>18402</v>
      </c>
      <c r="N111" s="24" t="n">
        <f aca="false">'Додаток 3'!O137</f>
        <v>0</v>
      </c>
      <c r="O111" s="24" t="n">
        <f aca="false">'Додаток 3'!P137</f>
        <v>0</v>
      </c>
      <c r="P111" s="24" t="n">
        <f aca="false">'Додаток 3'!Q137</f>
        <v>0</v>
      </c>
      <c r="Q111" s="24" t="n">
        <f aca="false">E111+J111</f>
        <v>5018402</v>
      </c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</row>
    <row r="112" s="21" customFormat="true" ht="15.75" hidden="true" customHeight="true" outlineLevel="0" collapsed="false">
      <c r="A112" s="28"/>
      <c r="B112" s="44"/>
      <c r="C112" s="44"/>
      <c r="D112" s="33" t="str">
        <f aca="false">'Додаток 3'!E138</f>
        <v>в тому числі за рахунок субвенції з міського бюджету</v>
      </c>
      <c r="E112" s="24" t="n">
        <f aca="false">'Додаток 3'!F138</f>
        <v>0</v>
      </c>
      <c r="F112" s="24" t="n">
        <f aca="false">'Додаток 3'!G138</f>
        <v>0</v>
      </c>
      <c r="G112" s="24" t="n">
        <f aca="false">'Додаток 3'!H138</f>
        <v>0</v>
      </c>
      <c r="H112" s="24" t="n">
        <f aca="false">'Додаток 3'!I138</f>
        <v>0</v>
      </c>
      <c r="I112" s="24" t="n">
        <f aca="false">'Додаток 3'!J138</f>
        <v>0</v>
      </c>
      <c r="J112" s="24" t="n">
        <f aca="false">'Додаток 3'!K138</f>
        <v>0</v>
      </c>
      <c r="K112" s="24" t="n">
        <f aca="false">'Додаток 3'!N134</f>
        <v>0</v>
      </c>
      <c r="L112" s="24" t="n">
        <f aca="false">'Додаток 3'!O134</f>
        <v>0</v>
      </c>
      <c r="M112" s="24" t="n">
        <f aca="false">'Додаток 3'!N138</f>
        <v>0</v>
      </c>
      <c r="N112" s="24" t="n">
        <f aca="false">'Додаток 3'!O138</f>
        <v>0</v>
      </c>
      <c r="O112" s="24" t="n">
        <f aca="false">'Додаток 3'!P138</f>
        <v>0</v>
      </c>
      <c r="P112" s="24" t="n">
        <f aca="false">'Додаток 3'!Q138</f>
        <v>0</v>
      </c>
      <c r="Q112" s="24" t="n">
        <f aca="false">E112+J112</f>
        <v>0</v>
      </c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</row>
    <row r="113" s="21" customFormat="true" ht="19.5" hidden="false" customHeight="true" outlineLevel="0" collapsed="false">
      <c r="A113" s="28"/>
      <c r="B113" s="44"/>
      <c r="C113" s="44"/>
      <c r="D113" s="33" t="s">
        <v>34</v>
      </c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</row>
    <row r="114" s="21" customFormat="true" ht="27" hidden="false" customHeight="true" outlineLevel="0" collapsed="false">
      <c r="A114" s="28"/>
      <c r="B114" s="44"/>
      <c r="C114" s="44"/>
      <c r="D114" s="33" t="str">
        <f aca="false">'Додаток 3'!E140</f>
        <v>за рахунок субвенції з міського бюджету на благоустрій території району</v>
      </c>
      <c r="E114" s="24" t="n">
        <f aca="false">'Додаток 3'!F140</f>
        <v>1800000</v>
      </c>
      <c r="F114" s="24" t="n">
        <f aca="false">'Додаток 3'!G140</f>
        <v>1800000</v>
      </c>
      <c r="G114" s="24" t="n">
        <v>0</v>
      </c>
      <c r="H114" s="24" t="n">
        <v>0</v>
      </c>
      <c r="I114" s="24" t="n">
        <v>0</v>
      </c>
      <c r="J114" s="24" t="n">
        <v>0</v>
      </c>
      <c r="K114" s="24" t="n">
        <v>0</v>
      </c>
      <c r="L114" s="24" t="n">
        <v>0</v>
      </c>
      <c r="M114" s="24" t="n">
        <v>0</v>
      </c>
      <c r="N114" s="24" t="n">
        <v>0</v>
      </c>
      <c r="O114" s="24" t="n">
        <v>0</v>
      </c>
      <c r="P114" s="24" t="n">
        <v>0</v>
      </c>
      <c r="Q114" s="24" t="n">
        <f aca="false">E114+J114</f>
        <v>1800000</v>
      </c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</row>
    <row r="115" s="21" customFormat="true" ht="21" hidden="false" customHeight="true" outlineLevel="0" collapsed="false">
      <c r="A115" s="28"/>
      <c r="B115" s="20" t="n">
        <v>7000</v>
      </c>
      <c r="C115" s="44"/>
      <c r="D115" s="26" t="s">
        <v>70</v>
      </c>
      <c r="E115" s="20" t="n">
        <f aca="false">E116</f>
        <v>50000</v>
      </c>
      <c r="F115" s="20" t="n">
        <f aca="false">F116</f>
        <v>50000</v>
      </c>
      <c r="G115" s="24" t="n">
        <v>0</v>
      </c>
      <c r="H115" s="24" t="n">
        <v>0</v>
      </c>
      <c r="I115" s="24" t="n">
        <v>0</v>
      </c>
      <c r="J115" s="24" t="n">
        <v>0</v>
      </c>
      <c r="K115" s="24" t="n">
        <v>0</v>
      </c>
      <c r="L115" s="24" t="n">
        <f aca="false">'Додаток 3'!O135</f>
        <v>0</v>
      </c>
      <c r="M115" s="24" t="n">
        <v>0</v>
      </c>
      <c r="N115" s="24" t="n">
        <v>0</v>
      </c>
      <c r="O115" s="24" t="n">
        <v>0</v>
      </c>
      <c r="P115" s="24" t="n">
        <v>0</v>
      </c>
      <c r="Q115" s="20" t="n">
        <f aca="false">E115+J115</f>
        <v>50000</v>
      </c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</row>
    <row r="116" s="25" customFormat="true" ht="21" hidden="false" customHeight="true" outlineLevel="0" collapsed="false">
      <c r="A116" s="35"/>
      <c r="B116" s="20" t="n">
        <v>7300</v>
      </c>
      <c r="C116" s="45"/>
      <c r="D116" s="46" t="s">
        <v>71</v>
      </c>
      <c r="E116" s="20" t="n">
        <f aca="false">E117</f>
        <v>50000</v>
      </c>
      <c r="F116" s="20" t="n">
        <f aca="false">F117</f>
        <v>50000</v>
      </c>
      <c r="G116" s="20" t="n">
        <f aca="false">G117</f>
        <v>0</v>
      </c>
      <c r="H116" s="20" t="n">
        <f aca="false">H117</f>
        <v>0</v>
      </c>
      <c r="I116" s="20" t="n">
        <f aca="false">I117</f>
        <v>0</v>
      </c>
      <c r="J116" s="20" t="n">
        <f aca="false">J117</f>
        <v>0</v>
      </c>
      <c r="K116" s="24" t="n">
        <f aca="false">'Додаток 3'!N136</f>
        <v>0</v>
      </c>
      <c r="L116" s="24" t="n">
        <f aca="false">'Додаток 3'!O136</f>
        <v>0</v>
      </c>
      <c r="M116" s="20" t="n">
        <f aca="false">M117</f>
        <v>0</v>
      </c>
      <c r="N116" s="20" t="n">
        <f aca="false">N117</f>
        <v>0</v>
      </c>
      <c r="O116" s="20" t="n">
        <f aca="false">O117</f>
        <v>0</v>
      </c>
      <c r="P116" s="20" t="n">
        <f aca="false">P117</f>
        <v>0</v>
      </c>
      <c r="Q116" s="20" t="n">
        <f aca="false">E116+J116</f>
        <v>50000</v>
      </c>
    </row>
    <row r="117" s="21" customFormat="true" ht="22.5" hidden="false" customHeight="true" outlineLevel="0" collapsed="false">
      <c r="A117" s="28"/>
      <c r="B117" s="24" t="n">
        <f aca="false">'Додаток 3'!C143</f>
        <v>7340</v>
      </c>
      <c r="C117" s="24" t="str">
        <f aca="false">'Додаток 3'!D143</f>
        <v>0443</v>
      </c>
      <c r="D117" s="47" t="str">
        <f aca="false">'Додаток 3'!E143</f>
        <v>Проектування, реставрація та охорона пам'яток архітектури</v>
      </c>
      <c r="E117" s="24" t="n">
        <f aca="false">'Додаток 3'!F143</f>
        <v>50000</v>
      </c>
      <c r="F117" s="24" t="n">
        <f aca="false">'Додаток 3'!G143</f>
        <v>50000</v>
      </c>
      <c r="G117" s="24" t="n">
        <f aca="false">'Додаток 3'!H143</f>
        <v>0</v>
      </c>
      <c r="H117" s="24" t="n">
        <f aca="false">'Додаток 3'!I143</f>
        <v>0</v>
      </c>
      <c r="I117" s="24" t="n">
        <f aca="false">'Додаток 3'!J143</f>
        <v>0</v>
      </c>
      <c r="J117" s="24" t="n">
        <f aca="false">'Додаток 3'!K143</f>
        <v>0</v>
      </c>
      <c r="K117" s="24" t="n">
        <v>0</v>
      </c>
      <c r="L117" s="24" t="n">
        <f aca="false">'Додаток 3'!O137</f>
        <v>0</v>
      </c>
      <c r="M117" s="24" t="n">
        <f aca="false">'Додаток 3'!N143</f>
        <v>0</v>
      </c>
      <c r="N117" s="24" t="n">
        <f aca="false">'Додаток 3'!O143</f>
        <v>0</v>
      </c>
      <c r="O117" s="24" t="n">
        <f aca="false">'Додаток 3'!P143</f>
        <v>0</v>
      </c>
      <c r="P117" s="24" t="n">
        <f aca="false">'Додаток 3'!Q143</f>
        <v>0</v>
      </c>
      <c r="Q117" s="24" t="n">
        <f aca="false">E117+J117</f>
        <v>50000</v>
      </c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</row>
    <row r="118" s="50" customFormat="true" ht="21" hidden="false" customHeight="true" outlineLevel="0" collapsed="false">
      <c r="A118" s="48"/>
      <c r="B118" s="48"/>
      <c r="C118" s="49"/>
      <c r="D118" s="19" t="s">
        <v>72</v>
      </c>
      <c r="E118" s="24" t="n">
        <f aca="false">E14+E18+E104+E109+E115</f>
        <v>127682965</v>
      </c>
      <c r="F118" s="24" t="n">
        <f aca="false">F14+F18+F104+F109+F115</f>
        <v>127682965</v>
      </c>
      <c r="G118" s="24" t="n">
        <f aca="false">G14+G18+G104+G109+G115</f>
        <v>17407730</v>
      </c>
      <c r="H118" s="24" t="n">
        <f aca="false">H14+H18+H104+H109+H115</f>
        <v>1149118</v>
      </c>
      <c r="I118" s="24" t="n">
        <f aca="false">I14+I18+I104+I109+I115</f>
        <v>0</v>
      </c>
      <c r="J118" s="24" t="n">
        <f aca="false">J14+J18+J104+J109+J115</f>
        <v>40760</v>
      </c>
      <c r="K118" s="24" t="n">
        <f aca="false">K14+K18+K104+K109+K115</f>
        <v>0</v>
      </c>
      <c r="L118" s="24" t="n">
        <f aca="false">L14+L18+L104+L109+L115</f>
        <v>0</v>
      </c>
      <c r="M118" s="24" t="n">
        <f aca="false">M14+M18+M104+M109+M115</f>
        <v>40760</v>
      </c>
      <c r="N118" s="24" t="n">
        <f aca="false">N14+N18+N104+N109+N115</f>
        <v>7736</v>
      </c>
      <c r="O118" s="24" t="n">
        <f aca="false">O14+O18+O104+O109+O115</f>
        <v>0</v>
      </c>
      <c r="P118" s="24" t="n">
        <f aca="false">P14+P18+P104+P109+P115</f>
        <v>0</v>
      </c>
      <c r="Q118" s="24" t="n">
        <f aca="false">Q14+Q18+Q104+Q109+Q115</f>
        <v>127723725</v>
      </c>
    </row>
    <row r="119" customFormat="false" ht="30.75" hidden="false" customHeight="true" outlineLevel="0" collapsed="false">
      <c r="A119" s="51"/>
      <c r="B119" s="51"/>
      <c r="C119" s="52"/>
      <c r="D119" s="53"/>
      <c r="E119" s="51"/>
      <c r="F119" s="51"/>
      <c r="G119" s="54"/>
      <c r="H119" s="54"/>
      <c r="I119" s="54"/>
      <c r="J119" s="55"/>
      <c r="K119" s="55"/>
      <c r="L119" s="55"/>
      <c r="M119" s="55"/>
      <c r="N119" s="56"/>
      <c r="O119" s="56"/>
      <c r="P119" s="51"/>
      <c r="Q119" s="51"/>
    </row>
    <row r="120" customFormat="false" ht="26.25" hidden="false" customHeight="true" outlineLevel="0" collapsed="false">
      <c r="A120" s="51"/>
      <c r="B120" s="51"/>
      <c r="C120" s="52"/>
      <c r="D120" s="57" t="s">
        <v>73</v>
      </c>
      <c r="E120" s="58"/>
      <c r="F120" s="58"/>
      <c r="G120" s="58"/>
      <c r="H120" s="58"/>
      <c r="I120" s="58"/>
      <c r="J120" s="59"/>
      <c r="K120" s="59"/>
      <c r="L120" s="59"/>
      <c r="M120" s="59" t="s">
        <v>74</v>
      </c>
      <c r="N120" s="56"/>
      <c r="O120" s="56"/>
      <c r="P120" s="51"/>
      <c r="Q120" s="51"/>
    </row>
    <row r="122" customFormat="false" ht="27.75" hidden="false" customHeight="true" outlineLevel="0" collapsed="false"/>
    <row r="123" customFormat="false" ht="20.25" hidden="false" customHeight="true" outlineLevel="0" collapsed="false"/>
    <row r="124" customFormat="false" ht="28.5" hidden="false" customHeight="true" outlineLevel="0" collapsed="false"/>
    <row r="125" customFormat="false" ht="26.25" hidden="false" customHeight="true" outlineLevel="0" collapsed="false"/>
    <row r="126" customFormat="false" ht="26.25" hidden="false" customHeight="true" outlineLevel="0" collapsed="false"/>
    <row r="127" customFormat="false" ht="28.5" hidden="false" customHeight="true" outlineLevel="0" collapsed="false"/>
    <row r="128" customFormat="false" ht="29.25" hidden="false" customHeight="true" outlineLevel="0" collapsed="false"/>
    <row r="129" customFormat="false" ht="35.25" hidden="false" customHeight="true" outlineLevel="0" collapsed="false"/>
    <row r="130" customFormat="false" ht="25.5" hidden="false" customHeight="true" outlineLevel="0" collapsed="false"/>
    <row r="131" customFormat="false" ht="33" hidden="false" customHeight="true" outlineLevel="0" collapsed="false"/>
    <row r="132" customFormat="false" ht="33" hidden="false" customHeight="true" outlineLevel="0" collapsed="false"/>
    <row r="133" customFormat="false" ht="37.5" hidden="false" customHeight="true" outlineLevel="0" collapsed="false"/>
    <row r="134" customFormat="false" ht="37.5" hidden="false" customHeight="true" outlineLevel="0" collapsed="false"/>
    <row r="135" customFormat="false" ht="33.75" hidden="false" customHeight="true" outlineLevel="0" collapsed="false"/>
    <row r="136" customFormat="false" ht="33.75" hidden="false" customHeight="true" outlineLevel="0" collapsed="false"/>
    <row r="137" customFormat="false" ht="29.25" hidden="false" customHeight="true" outlineLevel="0" collapsed="false"/>
    <row r="138" customFormat="false" ht="32.25" hidden="false" customHeight="true" outlineLevel="0" collapsed="false"/>
    <row r="139" customFormat="false" ht="37.5" hidden="false" customHeight="true" outlineLevel="0" collapsed="false"/>
    <row r="140" customFormat="false" ht="37.5" hidden="false" customHeight="true" outlineLevel="0" collapsed="false"/>
    <row r="141" customFormat="false" ht="45.75" hidden="false" customHeight="true" outlineLevel="0" collapsed="false"/>
    <row r="142" customFormat="false" ht="28.5" hidden="false" customHeight="true" outlineLevel="0" collapsed="false"/>
    <row r="143" customFormat="false" ht="45.75" hidden="false" customHeight="true" outlineLevel="0" collapsed="false"/>
    <row r="144" customFormat="false" ht="25.5" hidden="false" customHeight="true" outlineLevel="0" collapsed="false"/>
    <row r="145" customFormat="false" ht="25.5" hidden="false" customHeight="true" outlineLevel="0" collapsed="false"/>
    <row r="146" customFormat="false" ht="25.5" hidden="false" customHeight="true" outlineLevel="0" collapsed="false"/>
    <row r="147" customFormat="false" ht="25.5" hidden="false" customHeight="true" outlineLevel="0" collapsed="false"/>
    <row r="148" customFormat="false" ht="25.5" hidden="false" customHeight="true" outlineLevel="0" collapsed="false"/>
    <row r="149" customFormat="false" ht="33" hidden="false" customHeight="true" outlineLevel="0" collapsed="false"/>
    <row r="150" customFormat="false" ht="25.5" hidden="false" customHeight="true" outlineLevel="0" collapsed="false"/>
    <row r="151" customFormat="false" ht="25.5" hidden="false" customHeight="true" outlineLevel="0" collapsed="false"/>
    <row r="152" customFormat="false" ht="34.5" hidden="false" customHeight="true" outlineLevel="0" collapsed="false"/>
    <row r="153" customFormat="false" ht="23.25" hidden="false" customHeight="true" outlineLevel="0" collapsed="false"/>
    <row r="154" customFormat="false" ht="26.25" hidden="false" customHeight="true" outlineLevel="0" collapsed="false"/>
    <row r="155" customFormat="false" ht="45" hidden="false" customHeight="true" outlineLevel="0" collapsed="false"/>
    <row r="156" customFormat="false" ht="31.5" hidden="false" customHeight="true" outlineLevel="0" collapsed="false"/>
    <row r="157" customFormat="false" ht="24" hidden="false" customHeight="true" outlineLevel="0" collapsed="false"/>
    <row r="158" customFormat="false" ht="33.75" hidden="false" customHeight="true" outlineLevel="0" collapsed="false"/>
    <row r="159" customFormat="false" ht="31.5" hidden="false" customHeight="true" outlineLevel="0" collapsed="false"/>
    <row r="160" customFormat="false" ht="24" hidden="false" customHeight="true" outlineLevel="0" collapsed="false"/>
    <row r="161" customFormat="false" ht="20.25" hidden="false" customHeight="true" outlineLevel="0" collapsed="false"/>
    <row r="162" customFormat="false" ht="22.5" hidden="false" customHeight="true" outlineLevel="0" collapsed="false"/>
    <row r="163" customFormat="false" ht="17.25" hidden="false" customHeight="true" outlineLevel="0" collapsed="false"/>
    <row r="164" customFormat="false" ht="18.75" hidden="false" customHeight="true" outlineLevel="0" collapsed="false"/>
  </sheetData>
  <mergeCells count="22">
    <mergeCell ref="D6:O6"/>
    <mergeCell ref="A9:A12"/>
    <mergeCell ref="B9:B12"/>
    <mergeCell ref="C9:C12"/>
    <mergeCell ref="D9:D12"/>
    <mergeCell ref="E9:I9"/>
    <mergeCell ref="J9:P9"/>
    <mergeCell ref="Q9:Q12"/>
    <mergeCell ref="E10:E12"/>
    <mergeCell ref="F10:F12"/>
    <mergeCell ref="G10:H10"/>
    <mergeCell ref="I10:I12"/>
    <mergeCell ref="J10:J12"/>
    <mergeCell ref="K10:K12"/>
    <mergeCell ref="M10:M12"/>
    <mergeCell ref="N10:O10"/>
    <mergeCell ref="P10:P12"/>
    <mergeCell ref="G11:G12"/>
    <mergeCell ref="H11:H12"/>
    <mergeCell ref="L11:L12"/>
    <mergeCell ref="N11:N12"/>
    <mergeCell ref="O11:O12"/>
  </mergeCells>
  <printOptions headings="false" gridLines="false" gridLinesSet="true" horizontalCentered="false" verticalCentered="false"/>
  <pageMargins left="0.236111111111111" right="0.196527777777778" top="0.590277777777778" bottom="0.590277777777778" header="0.511805555555555" footer="0.511805555555555"/>
  <pageSetup paperSize="9" scale="100" firstPageNumber="0" fitToWidth="4" fitToHeight="4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rowBreaks count="1" manualBreakCount="1">
    <brk id="44" man="true" max="16383" min="0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tabColor rgb="00FFFFFF"/>
    <pageSetUpPr fitToPage="false"/>
  </sheetPr>
  <dimension ref="A1:R201"/>
  <sheetViews>
    <sheetView windowProtection="false" showFormulas="false" showGridLines="true" showRowColHeaders="true" showZeros="true" rightToLeft="false" tabSelected="true" showOutlineSymbols="true" defaultGridColor="true" view="pageBreakPreview" topLeftCell="B134" colorId="64" zoomScale="75" zoomScaleNormal="75" zoomScalePageLayoutView="75" workbookViewId="0">
      <selection pane="topLeft" activeCell="H157" activeCellId="0" sqref="H157"/>
    </sheetView>
  </sheetViews>
  <sheetFormatPr defaultRowHeight="12.75"/>
  <cols>
    <col collapsed="false" hidden="true" max="1" min="1" style="3" width="0"/>
    <col collapsed="false" hidden="false" max="2" min="2" style="1" width="14.4081632653061"/>
    <col collapsed="false" hidden="false" max="3" min="3" style="1" width="13.4081632653061"/>
    <col collapsed="false" hidden="false" max="4" min="4" style="1" width="15.8367346938776"/>
    <col collapsed="false" hidden="false" max="5" min="5" style="2" width="96.6071428571429"/>
    <col collapsed="false" hidden="false" max="6" min="6" style="1" width="15.6938775510204"/>
    <col collapsed="false" hidden="false" max="7" min="7" style="1" width="13.2755102040816"/>
    <col collapsed="false" hidden="false" max="8" min="8" style="1" width="12.2755102040816"/>
    <col collapsed="false" hidden="false" max="9" min="9" style="1" width="12.4081632653061"/>
    <col collapsed="false" hidden="false" max="10" min="10" style="1" width="10.9897959183673"/>
    <col collapsed="false" hidden="false" max="12" min="11" style="1" width="11.9897959183673"/>
    <col collapsed="false" hidden="false" max="13" min="13" style="1" width="14.4081632653061"/>
    <col collapsed="false" hidden="false" max="14" min="14" style="1" width="15.1275510204082"/>
    <col collapsed="false" hidden="false" max="15" min="15" style="1" width="12.2755102040816"/>
    <col collapsed="false" hidden="false" max="16" min="16" style="1" width="13.8418367346939"/>
    <col collapsed="false" hidden="false" max="17" min="17" style="1" width="11.9897959183673"/>
    <col collapsed="false" hidden="false" max="18" min="18" style="1" width="15.6938775510204"/>
    <col collapsed="false" hidden="false" max="257" min="19" style="3" width="9.13265306122449"/>
    <col collapsed="false" hidden="false" max="1025" min="258" style="0" width="9.13265306122449"/>
  </cols>
  <sheetData>
    <row r="1" customFormat="false" ht="12.75" hidden="false" customHeight="false" outlineLevel="0" collapsed="false">
      <c r="P1" s="1" t="s">
        <v>75</v>
      </c>
    </row>
    <row r="2" customFormat="false" ht="12.75" hidden="false" customHeight="false" outlineLevel="0" collapsed="false">
      <c r="B2" s="60"/>
      <c r="P2" s="1" t="s">
        <v>1</v>
      </c>
    </row>
    <row r="3" customFormat="false" ht="20.25" hidden="false" customHeight="false" outlineLevel="0" collapsed="false">
      <c r="B3" s="4"/>
      <c r="C3" s="4"/>
      <c r="P3" s="1" t="s">
        <v>76</v>
      </c>
    </row>
    <row r="6" customFormat="false" ht="15.75" hidden="false" customHeight="false" outlineLevel="0" collapsed="false">
      <c r="E6" s="6"/>
      <c r="F6" s="7" t="s">
        <v>77</v>
      </c>
      <c r="G6" s="7"/>
      <c r="H6" s="7"/>
      <c r="I6" s="7"/>
      <c r="J6" s="7"/>
      <c r="K6" s="7"/>
      <c r="L6" s="7"/>
      <c r="M6" s="7"/>
      <c r="N6" s="7"/>
      <c r="O6" s="7"/>
    </row>
    <row r="7" customFormat="false" ht="13.5" hidden="false" customHeight="true" outlineLevel="0" collapsed="false">
      <c r="E7" s="6"/>
      <c r="F7" s="7"/>
      <c r="G7" s="7"/>
      <c r="H7" s="7"/>
      <c r="I7" s="7"/>
      <c r="J7" s="7"/>
      <c r="K7" s="7"/>
      <c r="L7" s="7"/>
      <c r="M7" s="7"/>
      <c r="N7" s="7"/>
      <c r="O7" s="7"/>
    </row>
    <row r="8" customFormat="false" ht="14.25" hidden="false" customHeight="true" outlineLevel="0" collapsed="false">
      <c r="R8" s="1" t="s">
        <v>4</v>
      </c>
    </row>
    <row r="9" customFormat="false" ht="18" hidden="false" customHeight="true" outlineLevel="0" collapsed="false">
      <c r="B9" s="9" t="s">
        <v>5</v>
      </c>
      <c r="C9" s="9" t="s">
        <v>6</v>
      </c>
      <c r="D9" s="9" t="s">
        <v>7</v>
      </c>
      <c r="E9" s="9" t="s">
        <v>8</v>
      </c>
      <c r="F9" s="10" t="s">
        <v>78</v>
      </c>
      <c r="G9" s="10"/>
      <c r="H9" s="10"/>
      <c r="I9" s="10"/>
      <c r="J9" s="10"/>
      <c r="K9" s="10" t="s">
        <v>79</v>
      </c>
      <c r="L9" s="10"/>
      <c r="M9" s="10"/>
      <c r="N9" s="10"/>
      <c r="O9" s="10"/>
      <c r="P9" s="10"/>
      <c r="Q9" s="10"/>
      <c r="R9" s="9" t="s">
        <v>11</v>
      </c>
    </row>
    <row r="10" customFormat="false" ht="12.75" hidden="false" customHeight="true" outlineLevel="0" collapsed="false">
      <c r="B10" s="9"/>
      <c r="C10" s="9"/>
      <c r="D10" s="9"/>
      <c r="E10" s="9"/>
      <c r="F10" s="9" t="s">
        <v>12</v>
      </c>
      <c r="G10" s="9" t="s">
        <v>13</v>
      </c>
      <c r="H10" s="13" t="s">
        <v>14</v>
      </c>
      <c r="I10" s="13"/>
      <c r="J10" s="9" t="s">
        <v>15</v>
      </c>
      <c r="K10" s="9" t="s">
        <v>12</v>
      </c>
      <c r="L10" s="12" t="s">
        <v>16</v>
      </c>
      <c r="M10" s="13" t="s">
        <v>17</v>
      </c>
      <c r="N10" s="9" t="s">
        <v>13</v>
      </c>
      <c r="O10" s="13" t="s">
        <v>14</v>
      </c>
      <c r="P10" s="13"/>
      <c r="Q10" s="9" t="s">
        <v>18</v>
      </c>
      <c r="R10" s="9"/>
    </row>
    <row r="11" customFormat="false" ht="12.75" hidden="false" customHeight="true" outlineLevel="0" collapsed="false">
      <c r="B11" s="9"/>
      <c r="C11" s="9"/>
      <c r="D11" s="9"/>
      <c r="E11" s="9"/>
      <c r="F11" s="9"/>
      <c r="G11" s="9"/>
      <c r="H11" s="9" t="s">
        <v>19</v>
      </c>
      <c r="I11" s="9" t="s">
        <v>20</v>
      </c>
      <c r="J11" s="9"/>
      <c r="K11" s="9"/>
      <c r="L11" s="12"/>
      <c r="M11" s="9" t="s">
        <v>21</v>
      </c>
      <c r="N11" s="9"/>
      <c r="O11" s="9" t="s">
        <v>19</v>
      </c>
      <c r="P11" s="9" t="s">
        <v>20</v>
      </c>
      <c r="Q11" s="9"/>
      <c r="R11" s="9"/>
    </row>
    <row r="12" customFormat="false" ht="182.25" hidden="false" customHeight="true" outlineLevel="0" collapsed="false">
      <c r="B12" s="9"/>
      <c r="C12" s="9"/>
      <c r="D12" s="9"/>
      <c r="E12" s="9"/>
      <c r="F12" s="9"/>
      <c r="G12" s="9"/>
      <c r="H12" s="9"/>
      <c r="I12" s="9"/>
      <c r="J12" s="9"/>
      <c r="K12" s="9"/>
      <c r="L12" s="12"/>
      <c r="M12" s="9"/>
      <c r="N12" s="9"/>
      <c r="O12" s="9"/>
      <c r="P12" s="9"/>
      <c r="Q12" s="9"/>
      <c r="R12" s="9"/>
    </row>
    <row r="13" customFormat="false" ht="0.75" hidden="false" customHeight="true" outlineLevel="0" collapsed="false">
      <c r="B13" s="61" t="n">
        <v>1</v>
      </c>
      <c r="C13" s="61"/>
      <c r="D13" s="61" t="n">
        <v>2</v>
      </c>
      <c r="E13" s="62" t="n">
        <v>3</v>
      </c>
      <c r="F13" s="61" t="n">
        <v>4</v>
      </c>
      <c r="G13" s="61" t="n">
        <v>5</v>
      </c>
      <c r="H13" s="61" t="n">
        <v>6</v>
      </c>
      <c r="I13" s="61" t="n">
        <v>7</v>
      </c>
      <c r="J13" s="61" t="n">
        <v>8</v>
      </c>
      <c r="K13" s="61" t="n">
        <v>9</v>
      </c>
      <c r="L13" s="61"/>
      <c r="M13" s="61"/>
      <c r="N13" s="61" t="n">
        <v>10</v>
      </c>
      <c r="O13" s="61" t="n">
        <v>11</v>
      </c>
      <c r="P13" s="61" t="n">
        <v>12</v>
      </c>
      <c r="Q13" s="61" t="n">
        <v>13</v>
      </c>
      <c r="R13" s="61" t="n">
        <v>16</v>
      </c>
    </row>
    <row r="14" customFormat="false" ht="24" hidden="false" customHeight="true" outlineLevel="0" collapsed="false">
      <c r="B14" s="17" t="s">
        <v>80</v>
      </c>
      <c r="C14" s="16"/>
      <c r="D14" s="63"/>
      <c r="E14" s="19" t="s">
        <v>81</v>
      </c>
      <c r="F14" s="64" t="n">
        <f aca="false">F16+F19+F28+F31</f>
        <v>13914184</v>
      </c>
      <c r="G14" s="64" t="n">
        <f aca="false">G16+G19+G28+G31</f>
        <v>13914184</v>
      </c>
      <c r="H14" s="64" t="n">
        <f aca="false">H16+H19+H28+H31</f>
        <v>8828319</v>
      </c>
      <c r="I14" s="64" t="n">
        <f aca="false">I16+I19+I28+I31</f>
        <v>693085</v>
      </c>
      <c r="J14" s="64" t="n">
        <f aca="false">J16+J19+J28+J31</f>
        <v>0</v>
      </c>
      <c r="K14" s="64" t="n">
        <f aca="false">K16+K19+K28+K31</f>
        <v>0</v>
      </c>
      <c r="L14" s="64" t="n">
        <f aca="false">L16+L19+L28+L31</f>
        <v>0</v>
      </c>
      <c r="M14" s="64" t="n">
        <f aca="false">M16+M19+M28+M31</f>
        <v>0</v>
      </c>
      <c r="N14" s="64" t="n">
        <f aca="false">N16+N19+N28+N31</f>
        <v>0</v>
      </c>
      <c r="O14" s="64" t="n">
        <f aca="false">O16+O19+O28+O31</f>
        <v>0</v>
      </c>
      <c r="P14" s="64" t="n">
        <f aca="false">P16+P19+P28+P31</f>
        <v>0</v>
      </c>
      <c r="Q14" s="64" t="n">
        <f aca="false">Q16+Q19+Q28+Q31</f>
        <v>0</v>
      </c>
      <c r="R14" s="64" t="n">
        <f aca="false">R16+R19+R28+R31</f>
        <v>13914184</v>
      </c>
    </row>
    <row r="15" customFormat="false" ht="18" hidden="false" customHeight="true" outlineLevel="0" collapsed="false">
      <c r="B15" s="16"/>
      <c r="C15" s="16"/>
      <c r="D15" s="63"/>
      <c r="E15" s="23" t="s">
        <v>34</v>
      </c>
      <c r="F15" s="64"/>
      <c r="G15" s="64"/>
      <c r="H15" s="64"/>
      <c r="I15" s="64"/>
      <c r="J15" s="65"/>
      <c r="K15" s="65"/>
      <c r="L15" s="65"/>
      <c r="M15" s="65"/>
      <c r="N15" s="65"/>
      <c r="O15" s="65"/>
      <c r="P15" s="65"/>
      <c r="Q15" s="65"/>
      <c r="R15" s="65"/>
    </row>
    <row r="16" customFormat="false" ht="21.75" hidden="false" customHeight="true" outlineLevel="0" collapsed="false">
      <c r="B16" s="22"/>
      <c r="C16" s="66" t="s">
        <v>22</v>
      </c>
      <c r="D16" s="67"/>
      <c r="E16" s="68" t="s">
        <v>82</v>
      </c>
      <c r="F16" s="65" t="n">
        <f aca="false">F17+F18</f>
        <v>10239556</v>
      </c>
      <c r="G16" s="65" t="n">
        <f aca="false">G17+G18</f>
        <v>10239556</v>
      </c>
      <c r="H16" s="65" t="n">
        <f aca="false">H17+H18</f>
        <v>6982892</v>
      </c>
      <c r="I16" s="65" t="n">
        <f aca="false">I17+I18</f>
        <v>622385</v>
      </c>
      <c r="J16" s="65" t="n">
        <f aca="false">J17+J18</f>
        <v>0</v>
      </c>
      <c r="K16" s="65" t="n">
        <f aca="false">K17+K18</f>
        <v>0</v>
      </c>
      <c r="L16" s="65" t="n">
        <f aca="false">L17+L18</f>
        <v>0</v>
      </c>
      <c r="M16" s="65" t="n">
        <f aca="false">M17+M18</f>
        <v>0</v>
      </c>
      <c r="N16" s="65" t="n">
        <f aca="false">N17+N18</f>
        <v>0</v>
      </c>
      <c r="O16" s="65" t="n">
        <f aca="false">O17+O18</f>
        <v>0</v>
      </c>
      <c r="P16" s="65" t="n">
        <f aca="false">P17+P18</f>
        <v>0</v>
      </c>
      <c r="Q16" s="65" t="n">
        <f aca="false">Q17+Q18</f>
        <v>0</v>
      </c>
      <c r="R16" s="65" t="n">
        <f aca="false">R17+R18</f>
        <v>10239556</v>
      </c>
    </row>
    <row r="17" customFormat="false" ht="48" hidden="false" customHeight="true" outlineLevel="0" collapsed="false">
      <c r="B17" s="22" t="s">
        <v>83</v>
      </c>
      <c r="C17" s="22" t="s">
        <v>24</v>
      </c>
      <c r="D17" s="22" t="s">
        <v>25</v>
      </c>
      <c r="E17" s="23" t="s">
        <v>84</v>
      </c>
      <c r="F17" s="65" t="n">
        <f aca="false">G17</f>
        <v>10209556</v>
      </c>
      <c r="G17" s="65" t="n">
        <f aca="false">9523281+74717+150000+461558</f>
        <v>10209556</v>
      </c>
      <c r="H17" s="65" t="n">
        <f aca="false">6543323+61243+378326</f>
        <v>6982892</v>
      </c>
      <c r="I17" s="65" t="n">
        <v>622385</v>
      </c>
      <c r="J17" s="64" t="n">
        <v>0</v>
      </c>
      <c r="K17" s="65" t="n">
        <f aca="false">L17+N17+O17+P17+Q17</f>
        <v>0</v>
      </c>
      <c r="L17" s="65" t="n">
        <v>0</v>
      </c>
      <c r="M17" s="65" t="n">
        <v>0</v>
      </c>
      <c r="N17" s="65" t="n">
        <v>0</v>
      </c>
      <c r="O17" s="65" t="n">
        <v>0</v>
      </c>
      <c r="P17" s="65" t="n">
        <v>0</v>
      </c>
      <c r="Q17" s="65" t="n">
        <v>0</v>
      </c>
      <c r="R17" s="65" t="n">
        <f aca="false">F17+K17</f>
        <v>10209556</v>
      </c>
    </row>
    <row r="18" customFormat="false" ht="21.75" hidden="false" customHeight="true" outlineLevel="0" collapsed="false">
      <c r="B18" s="22" t="s">
        <v>85</v>
      </c>
      <c r="C18" s="22" t="s">
        <v>26</v>
      </c>
      <c r="D18" s="22" t="s">
        <v>27</v>
      </c>
      <c r="E18" s="23" t="s">
        <v>28</v>
      </c>
      <c r="F18" s="65" t="n">
        <f aca="false">G18</f>
        <v>30000</v>
      </c>
      <c r="G18" s="65" t="n">
        <v>30000</v>
      </c>
      <c r="H18" s="65" t="n">
        <v>0</v>
      </c>
      <c r="I18" s="65" t="n">
        <v>0</v>
      </c>
      <c r="J18" s="65" t="n">
        <v>0</v>
      </c>
      <c r="K18" s="65" t="n">
        <v>0</v>
      </c>
      <c r="L18" s="65" t="n">
        <v>0</v>
      </c>
      <c r="M18" s="65" t="n">
        <v>0</v>
      </c>
      <c r="N18" s="65" t="n">
        <v>0</v>
      </c>
      <c r="O18" s="65" t="n">
        <v>0</v>
      </c>
      <c r="P18" s="65" t="n">
        <v>0</v>
      </c>
      <c r="Q18" s="65" t="n">
        <v>0</v>
      </c>
      <c r="R18" s="65" t="n">
        <f aca="false">F18+K18</f>
        <v>30000</v>
      </c>
    </row>
    <row r="19" customFormat="false" ht="20.25" hidden="false" customHeight="true" outlineLevel="0" collapsed="false">
      <c r="B19" s="22"/>
      <c r="C19" s="69" t="s">
        <v>32</v>
      </c>
      <c r="D19" s="69"/>
      <c r="E19" s="26" t="s">
        <v>86</v>
      </c>
      <c r="F19" s="64" t="n">
        <f aca="false">F20+F22+F24+F26</f>
        <v>3501446</v>
      </c>
      <c r="G19" s="64" t="n">
        <f aca="false">G20+G22+G24+G26</f>
        <v>3501446</v>
      </c>
      <c r="H19" s="64" t="n">
        <f aca="false">H20+H22+H24+H26</f>
        <v>1845427</v>
      </c>
      <c r="I19" s="64" t="n">
        <f aca="false">I20+I22+I24+I26</f>
        <v>70700</v>
      </c>
      <c r="J19" s="64" t="n">
        <f aca="false">J20+J22+J24+J26</f>
        <v>0</v>
      </c>
      <c r="K19" s="64" t="n">
        <f aca="false">K20+K22+K24+K26</f>
        <v>0</v>
      </c>
      <c r="L19" s="64" t="n">
        <f aca="false">L20+L22+L24+L26</f>
        <v>0</v>
      </c>
      <c r="M19" s="64" t="n">
        <f aca="false">M20+M22+M24+M26</f>
        <v>0</v>
      </c>
      <c r="N19" s="64" t="n">
        <f aca="false">N20+N22+N24+N26</f>
        <v>0</v>
      </c>
      <c r="O19" s="64" t="n">
        <f aca="false">O20+O22+O24+O26</f>
        <v>0</v>
      </c>
      <c r="P19" s="64" t="n">
        <f aca="false">P20+P22+P24+P26</f>
        <v>0</v>
      </c>
      <c r="Q19" s="64" t="n">
        <f aca="false">Q20+Q22+Q24+Q26</f>
        <v>0</v>
      </c>
      <c r="R19" s="64" t="n">
        <f aca="false">R20+R22+R24+R26</f>
        <v>3501446</v>
      </c>
    </row>
    <row r="20" customFormat="false" ht="20.25" hidden="false" customHeight="true" outlineLevel="0" collapsed="false">
      <c r="B20" s="22"/>
      <c r="C20" s="69" t="s">
        <v>59</v>
      </c>
      <c r="D20" s="69"/>
      <c r="E20" s="26" t="s">
        <v>60</v>
      </c>
      <c r="F20" s="65" t="n">
        <f aca="false">F21</f>
        <v>2349509</v>
      </c>
      <c r="G20" s="65" t="n">
        <f aca="false">G21</f>
        <v>2349509</v>
      </c>
      <c r="H20" s="65" t="n">
        <f aca="false">H21</f>
        <v>1845427</v>
      </c>
      <c r="I20" s="65" t="n">
        <f aca="false">I21</f>
        <v>70700</v>
      </c>
      <c r="J20" s="64" t="n">
        <f aca="false">J21</f>
        <v>0</v>
      </c>
      <c r="K20" s="64" t="n">
        <f aca="false">K21</f>
        <v>0</v>
      </c>
      <c r="L20" s="64" t="n">
        <v>0</v>
      </c>
      <c r="M20" s="64" t="n">
        <v>0</v>
      </c>
      <c r="N20" s="64" t="n">
        <f aca="false">N21</f>
        <v>0</v>
      </c>
      <c r="O20" s="64" t="n">
        <f aca="false">O21</f>
        <v>0</v>
      </c>
      <c r="P20" s="64" t="n">
        <f aca="false">P21</f>
        <v>0</v>
      </c>
      <c r="Q20" s="64" t="n">
        <f aca="false">Q21</f>
        <v>0</v>
      </c>
      <c r="R20" s="65" t="n">
        <f aca="false">F20+K20</f>
        <v>2349509</v>
      </c>
    </row>
    <row r="21" customFormat="false" ht="26.25" hidden="false" customHeight="true" outlineLevel="0" collapsed="false">
      <c r="B21" s="22" t="s">
        <v>87</v>
      </c>
      <c r="C21" s="22" t="s">
        <v>88</v>
      </c>
      <c r="D21" s="22" t="s">
        <v>45</v>
      </c>
      <c r="E21" s="23" t="s">
        <v>89</v>
      </c>
      <c r="F21" s="65" t="n">
        <f aca="false">G21</f>
        <v>2349509</v>
      </c>
      <c r="G21" s="65" t="n">
        <f aca="false">2278996+70513</f>
        <v>2349509</v>
      </c>
      <c r="H21" s="65" t="n">
        <f aca="false">1787629+57798</f>
        <v>1845427</v>
      </c>
      <c r="I21" s="65" t="n">
        <v>70700</v>
      </c>
      <c r="J21" s="64" t="n">
        <v>0</v>
      </c>
      <c r="K21" s="65" t="n">
        <v>0</v>
      </c>
      <c r="L21" s="64" t="n">
        <v>0</v>
      </c>
      <c r="M21" s="64" t="n">
        <v>0</v>
      </c>
      <c r="N21" s="65" t="n">
        <v>0</v>
      </c>
      <c r="O21" s="65" t="n">
        <v>0</v>
      </c>
      <c r="P21" s="65" t="n">
        <v>0</v>
      </c>
      <c r="Q21" s="65" t="n">
        <v>0</v>
      </c>
      <c r="R21" s="65" t="n">
        <f aca="false">F21+K21</f>
        <v>2349509</v>
      </c>
    </row>
    <row r="22" customFormat="false" ht="21.75" hidden="false" customHeight="true" outlineLevel="0" collapsed="false">
      <c r="B22" s="22"/>
      <c r="C22" s="69" t="s">
        <v>61</v>
      </c>
      <c r="D22" s="69"/>
      <c r="E22" s="26" t="s">
        <v>62</v>
      </c>
      <c r="F22" s="64" t="n">
        <f aca="false">F23</f>
        <v>100000</v>
      </c>
      <c r="G22" s="64" t="n">
        <f aca="false">G23</f>
        <v>100000</v>
      </c>
      <c r="H22" s="64" t="n">
        <f aca="false">H23</f>
        <v>0</v>
      </c>
      <c r="I22" s="64" t="n">
        <f aca="false">I23</f>
        <v>0</v>
      </c>
      <c r="J22" s="64" t="n">
        <f aca="false">J23</f>
        <v>0</v>
      </c>
      <c r="K22" s="64" t="n">
        <f aca="false">K23</f>
        <v>0</v>
      </c>
      <c r="L22" s="64" t="n">
        <v>0</v>
      </c>
      <c r="M22" s="64" t="n">
        <v>0</v>
      </c>
      <c r="N22" s="64" t="n">
        <f aca="false">N23</f>
        <v>0</v>
      </c>
      <c r="O22" s="64" t="n">
        <f aca="false">O23</f>
        <v>0</v>
      </c>
      <c r="P22" s="64" t="n">
        <f aca="false">P23</f>
        <v>0</v>
      </c>
      <c r="Q22" s="64" t="n">
        <f aca="false">Q23</f>
        <v>0</v>
      </c>
      <c r="R22" s="65" t="n">
        <f aca="false">F22+K22</f>
        <v>100000</v>
      </c>
    </row>
    <row r="23" customFormat="false" ht="20.25" hidden="false" customHeight="true" outlineLevel="0" collapsed="false">
      <c r="B23" s="22" t="s">
        <v>90</v>
      </c>
      <c r="C23" s="22" t="s">
        <v>91</v>
      </c>
      <c r="D23" s="22" t="s">
        <v>45</v>
      </c>
      <c r="E23" s="23" t="s">
        <v>92</v>
      </c>
      <c r="F23" s="64" t="n">
        <f aca="false">G23</f>
        <v>100000</v>
      </c>
      <c r="G23" s="64" t="n">
        <v>100000</v>
      </c>
      <c r="H23" s="64" t="n">
        <v>0</v>
      </c>
      <c r="I23" s="64" t="n">
        <v>0</v>
      </c>
      <c r="J23" s="64" t="n">
        <v>0</v>
      </c>
      <c r="K23" s="65" t="n">
        <v>0</v>
      </c>
      <c r="L23" s="64" t="n">
        <v>0</v>
      </c>
      <c r="M23" s="64" t="n">
        <v>0</v>
      </c>
      <c r="N23" s="65" t="n">
        <v>0</v>
      </c>
      <c r="O23" s="65" t="n">
        <v>0</v>
      </c>
      <c r="P23" s="65" t="n">
        <v>0</v>
      </c>
      <c r="Q23" s="65" t="n">
        <v>0</v>
      </c>
      <c r="R23" s="65" t="n">
        <f aca="false">F23+K23</f>
        <v>100000</v>
      </c>
    </row>
    <row r="24" customFormat="false" ht="20.25" hidden="false" customHeight="true" outlineLevel="0" collapsed="false">
      <c r="B24" s="22"/>
      <c r="C24" s="69" t="s">
        <v>63</v>
      </c>
      <c r="D24" s="69"/>
      <c r="E24" s="26" t="s">
        <v>64</v>
      </c>
      <c r="F24" s="64" t="n">
        <f aca="false">F25</f>
        <v>176005</v>
      </c>
      <c r="G24" s="64" t="n">
        <f aca="false">G25</f>
        <v>176005</v>
      </c>
      <c r="H24" s="64" t="n">
        <f aca="false">H25</f>
        <v>0</v>
      </c>
      <c r="I24" s="64" t="n">
        <f aca="false">I25</f>
        <v>0</v>
      </c>
      <c r="J24" s="64" t="n">
        <f aca="false">J25</f>
        <v>0</v>
      </c>
      <c r="K24" s="64" t="n">
        <f aca="false">K25</f>
        <v>0</v>
      </c>
      <c r="L24" s="64" t="n">
        <f aca="false">L25</f>
        <v>0</v>
      </c>
      <c r="M24" s="64" t="n">
        <f aca="false">M25</f>
        <v>0</v>
      </c>
      <c r="N24" s="64" t="n">
        <f aca="false">N25</f>
        <v>0</v>
      </c>
      <c r="O24" s="64" t="n">
        <f aca="false">O25</f>
        <v>0</v>
      </c>
      <c r="P24" s="64" t="n">
        <f aca="false">P25</f>
        <v>0</v>
      </c>
      <c r="Q24" s="64" t="n">
        <f aca="false">Q25</f>
        <v>0</v>
      </c>
      <c r="R24" s="64" t="n">
        <f aca="false">R25</f>
        <v>176005</v>
      </c>
    </row>
    <row r="25" customFormat="false" ht="45" hidden="false" customHeight="true" outlineLevel="0" collapsed="false">
      <c r="B25" s="22" t="s">
        <v>93</v>
      </c>
      <c r="C25" s="22" t="s">
        <v>94</v>
      </c>
      <c r="D25" s="22" t="s">
        <v>37</v>
      </c>
      <c r="E25" s="23" t="s">
        <v>95</v>
      </c>
      <c r="F25" s="65" t="n">
        <f aca="false">G25</f>
        <v>176005</v>
      </c>
      <c r="G25" s="65" t="n">
        <v>176005</v>
      </c>
      <c r="H25" s="64" t="n">
        <v>0</v>
      </c>
      <c r="I25" s="64" t="n">
        <v>0</v>
      </c>
      <c r="J25" s="64" t="n">
        <v>0</v>
      </c>
      <c r="K25" s="64" t="n">
        <v>0</v>
      </c>
      <c r="L25" s="64" t="n">
        <v>0</v>
      </c>
      <c r="M25" s="64" t="n">
        <v>0</v>
      </c>
      <c r="N25" s="64" t="n">
        <v>0</v>
      </c>
      <c r="O25" s="64" t="n">
        <v>0</v>
      </c>
      <c r="P25" s="64" t="n">
        <v>0</v>
      </c>
      <c r="Q25" s="64" t="n">
        <v>0</v>
      </c>
      <c r="R25" s="65" t="n">
        <f aca="false">F25+K25</f>
        <v>176005</v>
      </c>
    </row>
    <row r="26" customFormat="false" ht="24.75" hidden="false" customHeight="true" outlineLevel="0" collapsed="false">
      <c r="B26" s="22"/>
      <c r="C26" s="35" t="s">
        <v>96</v>
      </c>
      <c r="D26" s="34"/>
      <c r="E26" s="70" t="s">
        <v>97</v>
      </c>
      <c r="F26" s="65" t="n">
        <f aca="false">F27</f>
        <v>875932</v>
      </c>
      <c r="G26" s="65" t="n">
        <f aca="false">G27</f>
        <v>875932</v>
      </c>
      <c r="H26" s="65" t="n">
        <f aca="false">H27</f>
        <v>0</v>
      </c>
      <c r="I26" s="65" t="n">
        <f aca="false">I27</f>
        <v>0</v>
      </c>
      <c r="J26" s="65" t="n">
        <f aca="false">J27</f>
        <v>0</v>
      </c>
      <c r="K26" s="65" t="n">
        <f aca="false">K27</f>
        <v>0</v>
      </c>
      <c r="L26" s="65" t="n">
        <f aca="false">L27</f>
        <v>0</v>
      </c>
      <c r="M26" s="65" t="n">
        <f aca="false">M27</f>
        <v>0</v>
      </c>
      <c r="N26" s="65" t="n">
        <f aca="false">N27</f>
        <v>0</v>
      </c>
      <c r="O26" s="65" t="n">
        <f aca="false">O27</f>
        <v>0</v>
      </c>
      <c r="P26" s="65" t="n">
        <f aca="false">P27</f>
        <v>0</v>
      </c>
      <c r="Q26" s="65" t="n">
        <f aca="false">Q27</f>
        <v>0</v>
      </c>
      <c r="R26" s="65" t="n">
        <f aca="false">R27</f>
        <v>875932</v>
      </c>
    </row>
    <row r="27" customFormat="false" ht="35.25" hidden="false" customHeight="true" outlineLevel="0" collapsed="false">
      <c r="B27" s="22" t="s">
        <v>98</v>
      </c>
      <c r="C27" s="28" t="s">
        <v>99</v>
      </c>
      <c r="D27" s="22" t="s">
        <v>100</v>
      </c>
      <c r="E27" s="23" t="s">
        <v>101</v>
      </c>
      <c r="F27" s="65" t="n">
        <f aca="false">G27</f>
        <v>875932</v>
      </c>
      <c r="G27" s="65" t="n">
        <v>875932</v>
      </c>
      <c r="H27" s="64" t="n">
        <v>0</v>
      </c>
      <c r="I27" s="64" t="n">
        <v>0</v>
      </c>
      <c r="J27" s="64" t="n">
        <v>0</v>
      </c>
      <c r="K27" s="64" t="n">
        <v>0</v>
      </c>
      <c r="L27" s="64" t="n">
        <v>0</v>
      </c>
      <c r="M27" s="64" t="n">
        <v>0</v>
      </c>
      <c r="N27" s="64" t="n">
        <v>0</v>
      </c>
      <c r="O27" s="64" t="n">
        <v>0</v>
      </c>
      <c r="P27" s="64" t="n">
        <v>0</v>
      </c>
      <c r="Q27" s="64" t="n">
        <v>0</v>
      </c>
      <c r="R27" s="65" t="n">
        <f aca="false">F27+K27</f>
        <v>875932</v>
      </c>
    </row>
    <row r="28" customFormat="false" ht="23.25" hidden="false" customHeight="true" outlineLevel="0" collapsed="false">
      <c r="B28" s="22"/>
      <c r="C28" s="69" t="s">
        <v>65</v>
      </c>
      <c r="D28" s="69"/>
      <c r="E28" s="26" t="s">
        <v>102</v>
      </c>
      <c r="F28" s="64" t="n">
        <f aca="false">F29</f>
        <v>173182</v>
      </c>
      <c r="G28" s="64" t="n">
        <f aca="false">G29</f>
        <v>173182</v>
      </c>
      <c r="H28" s="64" t="n">
        <f aca="false">H29</f>
        <v>0</v>
      </c>
      <c r="I28" s="64" t="n">
        <f aca="false">I29</f>
        <v>0</v>
      </c>
      <c r="J28" s="64" t="n">
        <v>0</v>
      </c>
      <c r="K28" s="64" t="n">
        <f aca="false">K29</f>
        <v>0</v>
      </c>
      <c r="L28" s="64" t="n">
        <v>0</v>
      </c>
      <c r="M28" s="64" t="n">
        <v>0</v>
      </c>
      <c r="N28" s="64" t="n">
        <f aca="false">N29</f>
        <v>0</v>
      </c>
      <c r="O28" s="64" t="n">
        <f aca="false">O29</f>
        <v>0</v>
      </c>
      <c r="P28" s="64" t="n">
        <f aca="false">P29</f>
        <v>0</v>
      </c>
      <c r="Q28" s="64" t="n">
        <f aca="false">Q29</f>
        <v>0</v>
      </c>
      <c r="R28" s="65" t="n">
        <f aca="false">F28+K28</f>
        <v>173182</v>
      </c>
    </row>
    <row r="29" customFormat="false" ht="21.75" hidden="false" customHeight="true" outlineLevel="0" collapsed="false">
      <c r="B29" s="22"/>
      <c r="C29" s="66" t="s">
        <v>103</v>
      </c>
      <c r="D29" s="66"/>
      <c r="E29" s="68" t="s">
        <v>104</v>
      </c>
      <c r="F29" s="64" t="n">
        <f aca="false">F30</f>
        <v>173182</v>
      </c>
      <c r="G29" s="64" t="n">
        <f aca="false">G30</f>
        <v>173182</v>
      </c>
      <c r="H29" s="64" t="n">
        <v>0</v>
      </c>
      <c r="I29" s="64" t="n">
        <v>0</v>
      </c>
      <c r="J29" s="64" t="n">
        <v>0</v>
      </c>
      <c r="K29" s="65" t="n">
        <v>0</v>
      </c>
      <c r="L29" s="64" t="n">
        <v>0</v>
      </c>
      <c r="M29" s="64" t="n">
        <v>0</v>
      </c>
      <c r="N29" s="65" t="n">
        <v>0</v>
      </c>
      <c r="O29" s="65" t="n">
        <v>0</v>
      </c>
      <c r="P29" s="65" t="n">
        <v>0</v>
      </c>
      <c r="Q29" s="65" t="n">
        <v>0</v>
      </c>
      <c r="R29" s="65" t="n">
        <f aca="false">F29+K29</f>
        <v>173182</v>
      </c>
    </row>
    <row r="30" customFormat="false" ht="23.25" hidden="false" customHeight="true" outlineLevel="0" collapsed="false">
      <c r="B30" s="22" t="s">
        <v>105</v>
      </c>
      <c r="C30" s="22" t="s">
        <v>106</v>
      </c>
      <c r="D30" s="22" t="s">
        <v>66</v>
      </c>
      <c r="E30" s="23" t="s">
        <v>107</v>
      </c>
      <c r="F30" s="64" t="n">
        <f aca="false">G30</f>
        <v>173182</v>
      </c>
      <c r="G30" s="64" t="n">
        <f aca="false">173182-30000+30000</f>
        <v>173182</v>
      </c>
      <c r="H30" s="64" t="n">
        <v>0</v>
      </c>
      <c r="I30" s="64" t="n">
        <v>0</v>
      </c>
      <c r="J30" s="64" t="n">
        <v>0</v>
      </c>
      <c r="K30" s="65" t="n">
        <v>0</v>
      </c>
      <c r="L30" s="64" t="n">
        <v>0</v>
      </c>
      <c r="M30" s="64" t="n">
        <v>0</v>
      </c>
      <c r="N30" s="65" t="n">
        <v>0</v>
      </c>
      <c r="O30" s="65" t="n">
        <v>0</v>
      </c>
      <c r="P30" s="65" t="n">
        <v>0</v>
      </c>
      <c r="Q30" s="65" t="n">
        <v>0</v>
      </c>
      <c r="R30" s="65" t="n">
        <f aca="false">F30+K30</f>
        <v>173182</v>
      </c>
    </row>
    <row r="31" customFormat="false" ht="21.75" hidden="true" customHeight="true" outlineLevel="0" collapsed="false">
      <c r="B31" s="22"/>
      <c r="C31" s="69" t="s">
        <v>67</v>
      </c>
      <c r="D31" s="69"/>
      <c r="E31" s="26" t="s">
        <v>108</v>
      </c>
      <c r="F31" s="64" t="n">
        <f aca="false">G31</f>
        <v>0</v>
      </c>
      <c r="G31" s="64" t="n">
        <f aca="false">G32</f>
        <v>0</v>
      </c>
      <c r="H31" s="64" t="n">
        <f aca="false">H32</f>
        <v>0</v>
      </c>
      <c r="I31" s="64" t="n">
        <f aca="false">I32</f>
        <v>0</v>
      </c>
      <c r="J31" s="64" t="n">
        <f aca="false">J32</f>
        <v>0</v>
      </c>
      <c r="K31" s="64" t="n">
        <f aca="false">K32</f>
        <v>0</v>
      </c>
      <c r="L31" s="64" t="n">
        <v>0</v>
      </c>
      <c r="M31" s="64" t="n">
        <v>0</v>
      </c>
      <c r="N31" s="64" t="n">
        <f aca="false">N32</f>
        <v>0</v>
      </c>
      <c r="O31" s="64" t="n">
        <f aca="false">O32</f>
        <v>0</v>
      </c>
      <c r="P31" s="64" t="n">
        <f aca="false">P32</f>
        <v>0</v>
      </c>
      <c r="Q31" s="64" t="n">
        <f aca="false">Q32</f>
        <v>0</v>
      </c>
      <c r="R31" s="65" t="n">
        <f aca="false">F31+K31</f>
        <v>0</v>
      </c>
    </row>
    <row r="32" customFormat="false" ht="0.75" hidden="true" customHeight="true" outlineLevel="0" collapsed="false">
      <c r="B32" s="22" t="s">
        <v>109</v>
      </c>
      <c r="C32" s="22" t="s">
        <v>110</v>
      </c>
      <c r="D32" s="22" t="s">
        <v>111</v>
      </c>
      <c r="E32" s="23" t="s">
        <v>112</v>
      </c>
      <c r="F32" s="64" t="n">
        <f aca="false">G32</f>
        <v>0</v>
      </c>
      <c r="G32" s="64"/>
      <c r="H32" s="64" t="n">
        <v>0</v>
      </c>
      <c r="I32" s="64" t="n">
        <v>0</v>
      </c>
      <c r="J32" s="64" t="n">
        <v>0</v>
      </c>
      <c r="K32" s="64" t="n">
        <v>0</v>
      </c>
      <c r="L32" s="64" t="n">
        <v>0</v>
      </c>
      <c r="M32" s="64" t="n">
        <v>0</v>
      </c>
      <c r="N32" s="64" t="n">
        <v>0</v>
      </c>
      <c r="O32" s="64" t="n">
        <v>0</v>
      </c>
      <c r="P32" s="64" t="n">
        <v>0</v>
      </c>
      <c r="Q32" s="64" t="n">
        <v>0</v>
      </c>
      <c r="R32" s="65" t="n">
        <f aca="false">F32+K32</f>
        <v>0</v>
      </c>
    </row>
    <row r="33" customFormat="false" ht="23.25" hidden="true" customHeight="true" outlineLevel="0" collapsed="false">
      <c r="B33" s="22"/>
      <c r="C33" s="22"/>
      <c r="D33" s="22"/>
      <c r="E33" s="29" t="s">
        <v>113</v>
      </c>
      <c r="F33" s="64" t="n">
        <f aca="false">G33</f>
        <v>0</v>
      </c>
      <c r="G33" s="64"/>
      <c r="H33" s="64" t="n">
        <v>0</v>
      </c>
      <c r="I33" s="64" t="n">
        <v>0</v>
      </c>
      <c r="J33" s="64" t="n">
        <v>0</v>
      </c>
      <c r="K33" s="64" t="n">
        <v>0</v>
      </c>
      <c r="L33" s="64" t="n">
        <v>0</v>
      </c>
      <c r="M33" s="64" t="n">
        <v>0</v>
      </c>
      <c r="N33" s="64" t="n">
        <v>0</v>
      </c>
      <c r="O33" s="64" t="n">
        <v>0</v>
      </c>
      <c r="P33" s="64" t="n">
        <v>0</v>
      </c>
      <c r="Q33" s="64" t="n">
        <v>0</v>
      </c>
      <c r="R33" s="65" t="n">
        <f aca="false">F33+K33</f>
        <v>0</v>
      </c>
    </row>
    <row r="34" customFormat="false" ht="19.5" hidden="false" customHeight="true" outlineLevel="0" collapsed="false">
      <c r="B34" s="22"/>
      <c r="C34" s="22"/>
      <c r="D34" s="22"/>
      <c r="E34" s="29" t="s">
        <v>34</v>
      </c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5"/>
    </row>
    <row r="35" customFormat="false" ht="39" hidden="false" customHeight="true" outlineLevel="0" collapsed="false">
      <c r="B35" s="22"/>
      <c r="C35" s="22"/>
      <c r="D35" s="22"/>
      <c r="E35" s="29" t="s">
        <v>114</v>
      </c>
      <c r="F35" s="64" t="n">
        <f aca="false">G35</f>
        <v>30000</v>
      </c>
      <c r="G35" s="64" t="n">
        <v>30000</v>
      </c>
      <c r="H35" s="64" t="n">
        <v>0</v>
      </c>
      <c r="I35" s="64" t="n">
        <v>0</v>
      </c>
      <c r="J35" s="64" t="n">
        <v>0</v>
      </c>
      <c r="K35" s="64" t="n">
        <v>0</v>
      </c>
      <c r="L35" s="64" t="n">
        <v>0</v>
      </c>
      <c r="M35" s="64" t="n">
        <v>0</v>
      </c>
      <c r="N35" s="64" t="n">
        <v>0</v>
      </c>
      <c r="O35" s="64" t="n">
        <v>0</v>
      </c>
      <c r="P35" s="64" t="n">
        <v>0</v>
      </c>
      <c r="Q35" s="64" t="n">
        <v>0</v>
      </c>
      <c r="R35" s="65" t="n">
        <f aca="false">F35+K35</f>
        <v>30000</v>
      </c>
    </row>
    <row r="36" customFormat="false" ht="33.75" hidden="false" customHeight="true" outlineLevel="0" collapsed="false">
      <c r="B36" s="35" t="s">
        <v>115</v>
      </c>
      <c r="C36" s="28"/>
      <c r="D36" s="30"/>
      <c r="E36" s="19" t="s">
        <v>116</v>
      </c>
      <c r="F36" s="64" t="n">
        <f aca="false">F38+F40</f>
        <v>104336059</v>
      </c>
      <c r="G36" s="64" t="n">
        <f aca="false">G38+G40</f>
        <v>104336059</v>
      </c>
      <c r="H36" s="64" t="n">
        <f aca="false">H38+H40</f>
        <v>5180511</v>
      </c>
      <c r="I36" s="64" t="n">
        <f aca="false">I38+I40</f>
        <v>334973</v>
      </c>
      <c r="J36" s="64" t="n">
        <f aca="false">J38+J40</f>
        <v>0</v>
      </c>
      <c r="K36" s="64" t="n">
        <f aca="false">K38+K40</f>
        <v>22358</v>
      </c>
      <c r="L36" s="64" t="n">
        <v>0</v>
      </c>
      <c r="M36" s="64" t="n">
        <v>0</v>
      </c>
      <c r="N36" s="64" t="n">
        <f aca="false">N38+N40</f>
        <v>22358</v>
      </c>
      <c r="O36" s="64" t="n">
        <f aca="false">O38+O40</f>
        <v>7736</v>
      </c>
      <c r="P36" s="64" t="n">
        <f aca="false">P38+P40</f>
        <v>0</v>
      </c>
      <c r="Q36" s="64" t="n">
        <f aca="false">Q38+Q40</f>
        <v>0</v>
      </c>
      <c r="R36" s="65" t="n">
        <f aca="false">F36+K36</f>
        <v>104358417</v>
      </c>
    </row>
    <row r="37" customFormat="false" ht="26.25" hidden="false" customHeight="true" outlineLevel="0" collapsed="false">
      <c r="B37" s="28"/>
      <c r="C37" s="28"/>
      <c r="D37" s="30"/>
      <c r="E37" s="19" t="s">
        <v>34</v>
      </c>
      <c r="F37" s="64"/>
      <c r="G37" s="64"/>
      <c r="H37" s="64"/>
      <c r="I37" s="64"/>
      <c r="J37" s="64"/>
      <c r="K37" s="65"/>
      <c r="L37" s="64"/>
      <c r="M37" s="64"/>
      <c r="N37" s="65"/>
      <c r="O37" s="65"/>
      <c r="P37" s="65"/>
      <c r="Q37" s="65"/>
      <c r="R37" s="65"/>
    </row>
    <row r="38" customFormat="false" ht="23.25" hidden="false" customHeight="true" outlineLevel="0" collapsed="false">
      <c r="B38" s="22"/>
      <c r="C38" s="66" t="s">
        <v>22</v>
      </c>
      <c r="D38" s="66"/>
      <c r="E38" s="68" t="s">
        <v>82</v>
      </c>
      <c r="F38" s="64" t="n">
        <f aca="false">F39</f>
        <v>4373327</v>
      </c>
      <c r="G38" s="64" t="n">
        <f aca="false">G39</f>
        <v>4373327</v>
      </c>
      <c r="H38" s="64" t="n">
        <f aca="false">H39</f>
        <v>3243118</v>
      </c>
      <c r="I38" s="64" t="n">
        <f aca="false">I39</f>
        <v>205229</v>
      </c>
      <c r="J38" s="64" t="n">
        <v>0</v>
      </c>
      <c r="K38" s="65" t="n">
        <v>0</v>
      </c>
      <c r="L38" s="64" t="n">
        <v>0</v>
      </c>
      <c r="M38" s="64" t="n">
        <v>0</v>
      </c>
      <c r="N38" s="65" t="n">
        <v>0</v>
      </c>
      <c r="O38" s="65" t="n">
        <v>0</v>
      </c>
      <c r="P38" s="65" t="n">
        <v>0</v>
      </c>
      <c r="Q38" s="65" t="n">
        <v>0</v>
      </c>
      <c r="R38" s="65" t="n">
        <f aca="false">F38+K38</f>
        <v>4373327</v>
      </c>
    </row>
    <row r="39" customFormat="false" ht="54" hidden="false" customHeight="true" outlineLevel="0" collapsed="false">
      <c r="B39" s="28" t="s">
        <v>117</v>
      </c>
      <c r="C39" s="28" t="s">
        <v>24</v>
      </c>
      <c r="D39" s="22" t="s">
        <v>25</v>
      </c>
      <c r="E39" s="23" t="s">
        <v>84</v>
      </c>
      <c r="F39" s="65" t="n">
        <f aca="false">G39</f>
        <v>4373327</v>
      </c>
      <c r="G39" s="65" t="n">
        <f aca="false">10568041-150000-5364739-679975</f>
        <v>4373327</v>
      </c>
      <c r="H39" s="65" t="n">
        <f aca="false">7935836-4115982-576736</f>
        <v>3243118</v>
      </c>
      <c r="I39" s="65" t="n">
        <f aca="false">367095-161866</f>
        <v>205229</v>
      </c>
      <c r="J39" s="64" t="n">
        <v>0</v>
      </c>
      <c r="K39" s="65" t="n">
        <v>0</v>
      </c>
      <c r="L39" s="64" t="n">
        <v>0</v>
      </c>
      <c r="M39" s="64" t="n">
        <v>0</v>
      </c>
      <c r="N39" s="65" t="n">
        <v>0</v>
      </c>
      <c r="O39" s="65" t="n">
        <v>0</v>
      </c>
      <c r="P39" s="65" t="n">
        <v>0</v>
      </c>
      <c r="Q39" s="65" t="n">
        <v>0</v>
      </c>
      <c r="R39" s="65" t="n">
        <f aca="false">F39+K39</f>
        <v>4373327</v>
      </c>
    </row>
    <row r="40" customFormat="false" ht="18.75" hidden="false" customHeight="true" outlineLevel="0" collapsed="false">
      <c r="B40" s="17"/>
      <c r="C40" s="69" t="s">
        <v>32</v>
      </c>
      <c r="D40" s="69"/>
      <c r="E40" s="26" t="s">
        <v>86</v>
      </c>
      <c r="F40" s="64" t="n">
        <f aca="false">F47+F50+F54+F56+F60+F63+F67+F70+F73+F76+F79+F82+F85+F89+F92+F95+F98+F101+F105+F107+F109+F110+F114+F118</f>
        <v>99962732</v>
      </c>
      <c r="G40" s="64" t="n">
        <f aca="false">G47+G50+G54+G56+G60+G63+G67+G70+G73+G76+G79+G82+G85+G89+G92+G95+G98+G101+G105+G107+G109+G110+G114+G118</f>
        <v>99962732</v>
      </c>
      <c r="H40" s="64" t="n">
        <f aca="false">H47+H50+H54+H56+H60+H63+H67+H70+H73+H76+H79+H82+H85+H89+H92+H95+H98+H101+H105+H107+H109+H110+H114+H118</f>
        <v>1937393</v>
      </c>
      <c r="I40" s="64" t="n">
        <f aca="false">I47+I50+I54+I56+I60+I63+I67+I70+I73+I76+I79+I82+I85+I89+I92+I95+I98+I101+I105+I107+I109+I110+I114+I118</f>
        <v>129744</v>
      </c>
      <c r="J40" s="64" t="n">
        <f aca="false">J47+J50+J54+J56+J60+J63+J67+J70+J76+J79+J82+J85+J89+J92+J95+J105+J107+J109+J110+J114+J118</f>
        <v>0</v>
      </c>
      <c r="K40" s="64" t="n">
        <f aca="false">K47+K50+K54+K56+K60+K63+K67+K70+K76+K79+K82+K85+K89+K92+K95+K105+K107+K109+K110+K114+K118</f>
        <v>22358</v>
      </c>
      <c r="L40" s="64" t="n">
        <v>0</v>
      </c>
      <c r="M40" s="64" t="n">
        <v>0</v>
      </c>
      <c r="N40" s="64" t="n">
        <f aca="false">N47+N50+N54+N56+N60+N63+N67+N70+N76+N79+N82+N85+N89+N92+N95+N105+N107+N109+N110+N114+N118</f>
        <v>22358</v>
      </c>
      <c r="O40" s="64" t="n">
        <f aca="false">O47+O50+O54+O56+O60+O63+O67+O70+O76+O79+O82+O85+O89+O92+O95+O105+O107+O109+O110+O114+O118</f>
        <v>7736</v>
      </c>
      <c r="P40" s="64" t="n">
        <f aca="false">P47+P50+P54+P56+P60+P63+P67+P70+P76+P79+P82+P85+P89+P92+P95+P105+P107+P109+P110+P114+P118</f>
        <v>0</v>
      </c>
      <c r="Q40" s="64" t="n">
        <f aca="false">Q47+Q50+Q54+Q56+Q60+Q63+Q67+Q70+Q76+Q79+Q82+Q85+Q89+Q92+Q95+Q105+Q107+Q109+Q110+Q114+Q118</f>
        <v>0</v>
      </c>
      <c r="R40" s="65" t="n">
        <f aca="false">F40+K40</f>
        <v>99985090</v>
      </c>
    </row>
    <row r="41" customFormat="false" ht="18.75" hidden="false" customHeight="true" outlineLevel="0" collapsed="false">
      <c r="B41" s="17"/>
      <c r="C41" s="69"/>
      <c r="D41" s="69"/>
      <c r="E41" s="23" t="s">
        <v>34</v>
      </c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5"/>
    </row>
    <row r="42" customFormat="false" ht="144" hidden="false" customHeight="true" outlineLevel="0" collapsed="false">
      <c r="B42" s="17"/>
      <c r="C42" s="69"/>
      <c r="D42" s="69"/>
      <c r="E42" s="71" t="s">
        <v>118</v>
      </c>
      <c r="F42" s="72" t="n">
        <f aca="false">G42</f>
        <v>39575100</v>
      </c>
      <c r="G42" s="64" t="n">
        <f aca="false">G46</f>
        <v>39575100</v>
      </c>
      <c r="H42" s="64" t="n">
        <v>0</v>
      </c>
      <c r="I42" s="64" t="n">
        <v>0</v>
      </c>
      <c r="J42" s="64" t="n">
        <v>0</v>
      </c>
      <c r="K42" s="64" t="n">
        <v>0</v>
      </c>
      <c r="L42" s="64" t="n">
        <v>0</v>
      </c>
      <c r="M42" s="64" t="n">
        <v>0</v>
      </c>
      <c r="N42" s="64" t="n">
        <v>0</v>
      </c>
      <c r="O42" s="64" t="n">
        <v>0</v>
      </c>
      <c r="P42" s="64" t="n">
        <v>0</v>
      </c>
      <c r="Q42" s="64" t="n">
        <v>0</v>
      </c>
      <c r="R42" s="64" t="n">
        <f aca="false">F42+K42</f>
        <v>39575100</v>
      </c>
    </row>
    <row r="43" customFormat="false" ht="64.5" hidden="false" customHeight="true" outlineLevel="0" collapsed="false">
      <c r="B43" s="17"/>
      <c r="C43" s="69"/>
      <c r="D43" s="69"/>
      <c r="E43" s="73" t="s">
        <v>119</v>
      </c>
      <c r="F43" s="64" t="n">
        <f aca="false">G43</f>
        <v>11900</v>
      </c>
      <c r="G43" s="64" t="n">
        <f aca="false">G53</f>
        <v>11900</v>
      </c>
      <c r="H43" s="64" t="n">
        <v>0</v>
      </c>
      <c r="I43" s="64" t="n">
        <v>0</v>
      </c>
      <c r="J43" s="64" t="n">
        <v>0</v>
      </c>
      <c r="K43" s="64" t="n">
        <v>0</v>
      </c>
      <c r="L43" s="64" t="n">
        <v>0</v>
      </c>
      <c r="M43" s="64" t="n">
        <v>0</v>
      </c>
      <c r="N43" s="64" t="n">
        <v>0</v>
      </c>
      <c r="O43" s="64" t="n">
        <v>0</v>
      </c>
      <c r="P43" s="64" t="n">
        <v>0</v>
      </c>
      <c r="Q43" s="64" t="n">
        <v>0</v>
      </c>
      <c r="R43" s="64" t="n">
        <f aca="false">F43+K43</f>
        <v>11900</v>
      </c>
    </row>
    <row r="44" customFormat="false" ht="159.75" hidden="false" customHeight="true" outlineLevel="0" collapsed="false">
      <c r="B44" s="17"/>
      <c r="C44" s="69"/>
      <c r="D44" s="69"/>
      <c r="E44" s="73" t="s">
        <v>120</v>
      </c>
      <c r="F44" s="64" t="n">
        <f aca="false">G44</f>
        <v>55814800</v>
      </c>
      <c r="G44" s="64" t="n">
        <f aca="false">G66+G88</f>
        <v>55814800</v>
      </c>
      <c r="H44" s="64" t="n">
        <v>0</v>
      </c>
      <c r="I44" s="64" t="n">
        <v>0</v>
      </c>
      <c r="J44" s="64" t="n">
        <v>0</v>
      </c>
      <c r="K44" s="64" t="n">
        <v>0</v>
      </c>
      <c r="L44" s="64" t="n">
        <v>0</v>
      </c>
      <c r="M44" s="64" t="n">
        <v>0</v>
      </c>
      <c r="N44" s="64" t="n">
        <v>0</v>
      </c>
      <c r="O44" s="64" t="n">
        <v>0</v>
      </c>
      <c r="P44" s="64" t="n">
        <v>0</v>
      </c>
      <c r="Q44" s="64" t="n">
        <v>0</v>
      </c>
      <c r="R44" s="64" t="n">
        <f aca="false">F44+K44</f>
        <v>55814800</v>
      </c>
    </row>
    <row r="45" customFormat="false" ht="126.75" hidden="false" customHeight="true" outlineLevel="0" collapsed="false">
      <c r="B45" s="17"/>
      <c r="C45" s="69"/>
      <c r="D45" s="69"/>
      <c r="E45" s="73" t="s">
        <v>121</v>
      </c>
      <c r="F45" s="64" t="n">
        <f aca="false">G45</f>
        <v>511299</v>
      </c>
      <c r="G45" s="64" t="n">
        <f aca="false">G114</f>
        <v>511299</v>
      </c>
      <c r="H45" s="64" t="n">
        <v>0</v>
      </c>
      <c r="I45" s="64" t="n">
        <v>0</v>
      </c>
      <c r="J45" s="64" t="n">
        <v>0</v>
      </c>
      <c r="K45" s="64" t="n">
        <v>0</v>
      </c>
      <c r="L45" s="64" t="n">
        <v>0</v>
      </c>
      <c r="M45" s="64" t="n">
        <v>0</v>
      </c>
      <c r="N45" s="64" t="n">
        <v>0</v>
      </c>
      <c r="O45" s="64" t="n">
        <v>0</v>
      </c>
      <c r="P45" s="64" t="n">
        <v>0</v>
      </c>
      <c r="Q45" s="64" t="n">
        <v>0</v>
      </c>
      <c r="R45" s="65" t="n">
        <f aca="false">F45+K45</f>
        <v>511299</v>
      </c>
    </row>
    <row r="46" customFormat="false" ht="127.5" hidden="false" customHeight="true" outlineLevel="0" collapsed="false">
      <c r="B46" s="17"/>
      <c r="C46" s="69" t="s">
        <v>35</v>
      </c>
      <c r="D46" s="69"/>
      <c r="E46" s="74" t="s">
        <v>122</v>
      </c>
      <c r="F46" s="64" t="n">
        <f aca="false">G46</f>
        <v>39575100</v>
      </c>
      <c r="G46" s="64" t="n">
        <f aca="false">G47+G50</f>
        <v>39575100</v>
      </c>
      <c r="H46" s="64" t="n">
        <v>0</v>
      </c>
      <c r="I46" s="64" t="n">
        <v>0</v>
      </c>
      <c r="J46" s="64" t="n">
        <v>0</v>
      </c>
      <c r="K46" s="64" t="n">
        <v>0</v>
      </c>
      <c r="L46" s="64" t="n">
        <v>0</v>
      </c>
      <c r="M46" s="64" t="n">
        <v>0</v>
      </c>
      <c r="N46" s="64" t="n">
        <v>0</v>
      </c>
      <c r="O46" s="64" t="n">
        <v>0</v>
      </c>
      <c r="P46" s="64" t="n">
        <v>0</v>
      </c>
      <c r="Q46" s="64" t="n">
        <v>0</v>
      </c>
      <c r="R46" s="64" t="n">
        <f aca="false">F46+K46</f>
        <v>39575100</v>
      </c>
    </row>
    <row r="47" customFormat="false" ht="34.5" hidden="false" customHeight="true" outlineLevel="0" collapsed="false">
      <c r="A47" s="3" t="n">
        <v>90201</v>
      </c>
      <c r="B47" s="22" t="s">
        <v>123</v>
      </c>
      <c r="C47" s="22" t="s">
        <v>36</v>
      </c>
      <c r="D47" s="22" t="s">
        <v>37</v>
      </c>
      <c r="E47" s="23" t="s">
        <v>124</v>
      </c>
      <c r="F47" s="64" t="n">
        <f aca="false">F49</f>
        <v>12966775</v>
      </c>
      <c r="G47" s="64" t="n">
        <f aca="false">G49</f>
        <v>12966775</v>
      </c>
      <c r="H47" s="64" t="n">
        <v>0</v>
      </c>
      <c r="I47" s="64" t="n">
        <v>0</v>
      </c>
      <c r="J47" s="64" t="n">
        <v>0</v>
      </c>
      <c r="K47" s="65" t="n">
        <f aca="false">K49</f>
        <v>0</v>
      </c>
      <c r="L47" s="64" t="n">
        <v>0</v>
      </c>
      <c r="M47" s="64" t="n">
        <v>0</v>
      </c>
      <c r="N47" s="65" t="n">
        <v>0</v>
      </c>
      <c r="O47" s="65" t="n">
        <v>0</v>
      </c>
      <c r="P47" s="65" t="n">
        <v>0</v>
      </c>
      <c r="Q47" s="65" t="n">
        <v>0</v>
      </c>
      <c r="R47" s="65" t="n">
        <f aca="false">F47+K47</f>
        <v>12966775</v>
      </c>
    </row>
    <row r="48" customFormat="false" ht="18.75" hidden="false" customHeight="true" outlineLevel="0" collapsed="false">
      <c r="B48" s="22"/>
      <c r="C48" s="22"/>
      <c r="D48" s="22"/>
      <c r="E48" s="75" t="s">
        <v>34</v>
      </c>
      <c r="F48" s="64"/>
      <c r="G48" s="76"/>
      <c r="H48" s="64"/>
      <c r="I48" s="64"/>
      <c r="J48" s="64"/>
      <c r="K48" s="65"/>
      <c r="L48" s="64"/>
      <c r="M48" s="64"/>
      <c r="N48" s="65"/>
      <c r="O48" s="65"/>
      <c r="P48" s="65"/>
      <c r="Q48" s="65"/>
      <c r="R48" s="65"/>
    </row>
    <row r="49" customFormat="false" ht="142.5" hidden="false" customHeight="true" outlineLevel="0" collapsed="false">
      <c r="B49" s="22"/>
      <c r="C49" s="22"/>
      <c r="D49" s="22"/>
      <c r="E49" s="77" t="s">
        <v>118</v>
      </c>
      <c r="F49" s="72" t="n">
        <f aca="false">G49</f>
        <v>12966775</v>
      </c>
      <c r="G49" s="76" t="n">
        <v>12966775</v>
      </c>
      <c r="H49" s="64" t="n">
        <v>0</v>
      </c>
      <c r="I49" s="64" t="n">
        <v>0</v>
      </c>
      <c r="J49" s="64"/>
      <c r="K49" s="65" t="n">
        <v>0</v>
      </c>
      <c r="L49" s="64" t="n">
        <v>0</v>
      </c>
      <c r="M49" s="64" t="n">
        <v>0</v>
      </c>
      <c r="N49" s="65" t="n">
        <v>0</v>
      </c>
      <c r="O49" s="65" t="n">
        <v>0</v>
      </c>
      <c r="P49" s="65" t="n">
        <v>0</v>
      </c>
      <c r="Q49" s="65" t="n">
        <v>0</v>
      </c>
      <c r="R49" s="65" t="n">
        <f aca="false">F49+K49</f>
        <v>12966775</v>
      </c>
    </row>
    <row r="50" customFormat="false" ht="35.25" hidden="false" customHeight="true" outlineLevel="0" collapsed="false">
      <c r="B50" s="22" t="s">
        <v>125</v>
      </c>
      <c r="C50" s="22" t="s">
        <v>38</v>
      </c>
      <c r="D50" s="22" t="s">
        <v>29</v>
      </c>
      <c r="E50" s="23" t="s">
        <v>126</v>
      </c>
      <c r="F50" s="78" t="n">
        <f aca="false">F52</f>
        <v>26608325</v>
      </c>
      <c r="G50" s="64" t="n">
        <f aca="false">G52</f>
        <v>26608325</v>
      </c>
      <c r="H50" s="64" t="n">
        <v>0</v>
      </c>
      <c r="I50" s="64" t="n">
        <v>0</v>
      </c>
      <c r="J50" s="64" t="n">
        <v>0</v>
      </c>
      <c r="K50" s="65" t="n">
        <f aca="false">K52</f>
        <v>0</v>
      </c>
      <c r="L50" s="64" t="n">
        <v>0</v>
      </c>
      <c r="M50" s="64" t="n">
        <v>0</v>
      </c>
      <c r="N50" s="65" t="n">
        <v>0</v>
      </c>
      <c r="O50" s="65" t="n">
        <v>0</v>
      </c>
      <c r="P50" s="65" t="n">
        <v>0</v>
      </c>
      <c r="Q50" s="65" t="n">
        <v>0</v>
      </c>
      <c r="R50" s="65" t="n">
        <f aca="false">F50+K50</f>
        <v>26608325</v>
      </c>
    </row>
    <row r="51" customFormat="false" ht="19.5" hidden="false" customHeight="true" outlineLevel="0" collapsed="false">
      <c r="B51" s="22"/>
      <c r="C51" s="22"/>
      <c r="D51" s="22"/>
      <c r="E51" s="75" t="s">
        <v>34</v>
      </c>
      <c r="F51" s="78"/>
      <c r="G51" s="64"/>
      <c r="H51" s="64"/>
      <c r="I51" s="64"/>
      <c r="J51" s="64"/>
      <c r="K51" s="65"/>
      <c r="L51" s="64"/>
      <c r="M51" s="64"/>
      <c r="N51" s="65"/>
      <c r="O51" s="65"/>
      <c r="P51" s="65"/>
      <c r="Q51" s="65"/>
      <c r="R51" s="65"/>
    </row>
    <row r="52" customFormat="false" ht="144.75" hidden="false" customHeight="true" outlineLevel="0" collapsed="false">
      <c r="B52" s="22"/>
      <c r="C52" s="22"/>
      <c r="D52" s="30"/>
      <c r="E52" s="71" t="s">
        <v>118</v>
      </c>
      <c r="F52" s="64" t="n">
        <f aca="false">G52</f>
        <v>26608325</v>
      </c>
      <c r="G52" s="64" t="n">
        <v>26608325</v>
      </c>
      <c r="H52" s="64" t="n">
        <v>0</v>
      </c>
      <c r="I52" s="64" t="n">
        <v>0</v>
      </c>
      <c r="J52" s="64" t="n">
        <v>0</v>
      </c>
      <c r="K52" s="65" t="n">
        <v>0</v>
      </c>
      <c r="L52" s="64" t="n">
        <v>0</v>
      </c>
      <c r="M52" s="64" t="n">
        <v>0</v>
      </c>
      <c r="N52" s="65" t="n">
        <v>0</v>
      </c>
      <c r="O52" s="65" t="n">
        <v>0</v>
      </c>
      <c r="P52" s="65" t="n">
        <v>0</v>
      </c>
      <c r="Q52" s="65" t="n">
        <v>0</v>
      </c>
      <c r="R52" s="65" t="n">
        <f aca="false">F52+K52</f>
        <v>26608325</v>
      </c>
    </row>
    <row r="53" customFormat="false" ht="31.5" hidden="false" customHeight="true" outlineLevel="0" collapsed="false">
      <c r="B53" s="22"/>
      <c r="C53" s="69" t="s">
        <v>39</v>
      </c>
      <c r="D53" s="79"/>
      <c r="E53" s="23" t="s">
        <v>127</v>
      </c>
      <c r="F53" s="64" t="n">
        <f aca="false">F54+F56</f>
        <v>11900</v>
      </c>
      <c r="G53" s="64" t="n">
        <f aca="false">G54+G56</f>
        <v>11900</v>
      </c>
      <c r="H53" s="64" t="n">
        <f aca="false">H54+H56</f>
        <v>0</v>
      </c>
      <c r="I53" s="64" t="n">
        <f aca="false">I54+I56</f>
        <v>0</v>
      </c>
      <c r="J53" s="64" t="n">
        <f aca="false">J54+J56</f>
        <v>0</v>
      </c>
      <c r="K53" s="64" t="n">
        <f aca="false">K54+K56</f>
        <v>0</v>
      </c>
      <c r="L53" s="64" t="n">
        <v>0</v>
      </c>
      <c r="M53" s="64" t="n">
        <v>0</v>
      </c>
      <c r="N53" s="64" t="n">
        <f aca="false">N54+N56</f>
        <v>0</v>
      </c>
      <c r="O53" s="64" t="n">
        <f aca="false">O54+O56</f>
        <v>0</v>
      </c>
      <c r="P53" s="64" t="n">
        <f aca="false">P54+P56</f>
        <v>0</v>
      </c>
      <c r="Q53" s="64" t="n">
        <f aca="false">Q54+Q56</f>
        <v>0</v>
      </c>
      <c r="R53" s="65" t="n">
        <f aca="false">F53+K53</f>
        <v>11900</v>
      </c>
    </row>
    <row r="54" s="80" customFormat="true" ht="34.5" hidden="true" customHeight="true" outlineLevel="0" collapsed="false">
      <c r="A54" s="80" t="n">
        <v>90202</v>
      </c>
      <c r="B54" s="81" t="s">
        <v>128</v>
      </c>
      <c r="C54" s="81" t="s">
        <v>129</v>
      </c>
      <c r="D54" s="81" t="s">
        <v>37</v>
      </c>
      <c r="E54" s="82" t="s">
        <v>130</v>
      </c>
      <c r="F54" s="83" t="n">
        <f aca="false">F55</f>
        <v>0</v>
      </c>
      <c r="G54" s="83" t="n">
        <f aca="false">G55</f>
        <v>0</v>
      </c>
      <c r="H54" s="83" t="n">
        <v>0</v>
      </c>
      <c r="I54" s="83" t="n">
        <v>0</v>
      </c>
      <c r="J54" s="83" t="n">
        <v>0</v>
      </c>
      <c r="K54" s="83" t="n">
        <f aca="false">K55</f>
        <v>0</v>
      </c>
      <c r="L54" s="64" t="n">
        <v>0</v>
      </c>
      <c r="M54" s="64" t="n">
        <v>0</v>
      </c>
      <c r="N54" s="83" t="n">
        <v>0</v>
      </c>
      <c r="O54" s="83" t="n">
        <v>0</v>
      </c>
      <c r="P54" s="83" t="n">
        <v>0</v>
      </c>
      <c r="Q54" s="83" t="n">
        <v>0</v>
      </c>
      <c r="R54" s="83" t="n">
        <f aca="false">F54+K54</f>
        <v>0</v>
      </c>
    </row>
    <row r="55" s="80" customFormat="true" ht="48.75" hidden="true" customHeight="true" outlineLevel="0" collapsed="false">
      <c r="B55" s="81"/>
      <c r="C55" s="81"/>
      <c r="D55" s="81"/>
      <c r="E55" s="82" t="e">
        <f aca="false">$AR$44</f>
        <v>#REF!</v>
      </c>
      <c r="F55" s="83" t="n">
        <f aca="false">1200-1200</f>
        <v>0</v>
      </c>
      <c r="G55" s="83" t="n">
        <f aca="false">1200-1200</f>
        <v>0</v>
      </c>
      <c r="H55" s="83" t="n">
        <v>0</v>
      </c>
      <c r="I55" s="83" t="n">
        <v>0</v>
      </c>
      <c r="J55" s="83" t="n">
        <v>0</v>
      </c>
      <c r="K55" s="83" t="n">
        <v>0</v>
      </c>
      <c r="L55" s="64" t="n">
        <v>0</v>
      </c>
      <c r="M55" s="64" t="n">
        <v>0</v>
      </c>
      <c r="N55" s="83" t="n">
        <v>0</v>
      </c>
      <c r="O55" s="83" t="n">
        <v>0</v>
      </c>
      <c r="P55" s="83" t="n">
        <v>0</v>
      </c>
      <c r="Q55" s="83" t="n">
        <v>0</v>
      </c>
      <c r="R55" s="83" t="n">
        <f aca="false">F55+K55</f>
        <v>0</v>
      </c>
    </row>
    <row r="56" customFormat="false" ht="35.25" hidden="false" customHeight="true" outlineLevel="0" collapsed="false">
      <c r="B56" s="22" t="s">
        <v>131</v>
      </c>
      <c r="C56" s="22" t="s">
        <v>132</v>
      </c>
      <c r="D56" s="22" t="s">
        <v>29</v>
      </c>
      <c r="E56" s="23" t="s">
        <v>133</v>
      </c>
      <c r="F56" s="64" t="n">
        <f aca="false">F58</f>
        <v>11900</v>
      </c>
      <c r="G56" s="64" t="n">
        <f aca="false">G58</f>
        <v>11900</v>
      </c>
      <c r="H56" s="64" t="n">
        <v>0</v>
      </c>
      <c r="I56" s="64" t="n">
        <v>0</v>
      </c>
      <c r="J56" s="64" t="n">
        <v>0</v>
      </c>
      <c r="K56" s="65" t="n">
        <f aca="false">K58</f>
        <v>0</v>
      </c>
      <c r="L56" s="64" t="n">
        <v>0</v>
      </c>
      <c r="M56" s="64" t="n">
        <v>0</v>
      </c>
      <c r="N56" s="65" t="n">
        <v>0</v>
      </c>
      <c r="O56" s="65" t="n">
        <v>0</v>
      </c>
      <c r="P56" s="65" t="n">
        <v>0</v>
      </c>
      <c r="Q56" s="65" t="n">
        <v>0</v>
      </c>
      <c r="R56" s="65" t="n">
        <f aca="false">F56+K56</f>
        <v>11900</v>
      </c>
    </row>
    <row r="57" customFormat="false" ht="18" hidden="false" customHeight="true" outlineLevel="0" collapsed="false">
      <c r="B57" s="22"/>
      <c r="C57" s="22"/>
      <c r="D57" s="22"/>
      <c r="E57" s="23" t="s">
        <v>34</v>
      </c>
      <c r="F57" s="64"/>
      <c r="G57" s="64"/>
      <c r="H57" s="64"/>
      <c r="I57" s="64"/>
      <c r="J57" s="64"/>
      <c r="K57" s="65"/>
      <c r="L57" s="64"/>
      <c r="M57" s="64"/>
      <c r="N57" s="65"/>
      <c r="O57" s="65"/>
      <c r="P57" s="65"/>
      <c r="Q57" s="65"/>
      <c r="R57" s="65"/>
    </row>
    <row r="58" customFormat="false" ht="54.75" hidden="false" customHeight="true" outlineLevel="0" collapsed="false">
      <c r="B58" s="22"/>
      <c r="C58" s="22"/>
      <c r="D58" s="30"/>
      <c r="E58" s="73" t="s">
        <v>119</v>
      </c>
      <c r="F58" s="64" t="n">
        <f aca="false">G58</f>
        <v>11900</v>
      </c>
      <c r="G58" s="64" t="n">
        <v>11900</v>
      </c>
      <c r="H58" s="64" t="n">
        <v>0</v>
      </c>
      <c r="I58" s="64" t="n">
        <v>0</v>
      </c>
      <c r="J58" s="64"/>
      <c r="K58" s="65" t="n">
        <v>0</v>
      </c>
      <c r="L58" s="64" t="n">
        <v>0</v>
      </c>
      <c r="M58" s="64" t="n">
        <v>0</v>
      </c>
      <c r="N58" s="65" t="n">
        <v>0</v>
      </c>
      <c r="O58" s="65" t="n">
        <v>0</v>
      </c>
      <c r="P58" s="65" t="n">
        <v>0</v>
      </c>
      <c r="Q58" s="65" t="n">
        <v>0</v>
      </c>
      <c r="R58" s="65" t="n">
        <f aca="false">F58+K58</f>
        <v>11900</v>
      </c>
    </row>
    <row r="59" customFormat="false" ht="49.5" hidden="false" customHeight="true" outlineLevel="0" collapsed="false">
      <c r="B59" s="22"/>
      <c r="C59" s="69" t="s">
        <v>41</v>
      </c>
      <c r="D59" s="84"/>
      <c r="E59" s="26" t="s">
        <v>134</v>
      </c>
      <c r="F59" s="64" t="n">
        <f aca="false">F60+F63</f>
        <v>170401</v>
      </c>
      <c r="G59" s="64" t="n">
        <f aca="false">G60+G63</f>
        <v>170401</v>
      </c>
      <c r="H59" s="64" t="n">
        <f aca="false">H60+H63</f>
        <v>0</v>
      </c>
      <c r="I59" s="64" t="n">
        <f aca="false">I60+I63</f>
        <v>0</v>
      </c>
      <c r="J59" s="64" t="n">
        <f aca="false">J60+J63</f>
        <v>0</v>
      </c>
      <c r="K59" s="64" t="n">
        <f aca="false">K60+K63</f>
        <v>0</v>
      </c>
      <c r="L59" s="64" t="n">
        <v>0</v>
      </c>
      <c r="M59" s="64" t="n">
        <v>0</v>
      </c>
      <c r="N59" s="64" t="n">
        <f aca="false">N60+N63</f>
        <v>0</v>
      </c>
      <c r="O59" s="64" t="n">
        <f aca="false">O60+O63</f>
        <v>0</v>
      </c>
      <c r="P59" s="64" t="n">
        <f aca="false">P60+P63</f>
        <v>0</v>
      </c>
      <c r="Q59" s="64" t="n">
        <f aca="false">Q60+Q63</f>
        <v>0</v>
      </c>
      <c r="R59" s="65" t="n">
        <f aca="false">F59+K59</f>
        <v>170401</v>
      </c>
    </row>
    <row r="60" customFormat="false" ht="24" hidden="false" customHeight="true" outlineLevel="0" collapsed="false">
      <c r="B60" s="22" t="s">
        <v>135</v>
      </c>
      <c r="C60" s="22" t="s">
        <v>136</v>
      </c>
      <c r="D60" s="22" t="s">
        <v>37</v>
      </c>
      <c r="E60" s="23" t="s">
        <v>137</v>
      </c>
      <c r="F60" s="64" t="n">
        <f aca="false">F62</f>
        <v>120403</v>
      </c>
      <c r="G60" s="64" t="n">
        <f aca="false">G62</f>
        <v>120403</v>
      </c>
      <c r="H60" s="64" t="n">
        <f aca="false">H62</f>
        <v>0</v>
      </c>
      <c r="I60" s="64" t="n">
        <f aca="false">I62</f>
        <v>0</v>
      </c>
      <c r="J60" s="64" t="n">
        <f aca="false">J62</f>
        <v>0</v>
      </c>
      <c r="K60" s="64" t="n">
        <f aca="false">K62</f>
        <v>0</v>
      </c>
      <c r="L60" s="64" t="n">
        <v>0</v>
      </c>
      <c r="M60" s="64" t="n">
        <v>0</v>
      </c>
      <c r="N60" s="64" t="n">
        <f aca="false">N62</f>
        <v>0</v>
      </c>
      <c r="O60" s="64" t="n">
        <f aca="false">O62</f>
        <v>0</v>
      </c>
      <c r="P60" s="64" t="n">
        <f aca="false">P62</f>
        <v>0</v>
      </c>
      <c r="Q60" s="64" t="n">
        <f aca="false">Q62</f>
        <v>0</v>
      </c>
      <c r="R60" s="65" t="n">
        <f aca="false">F60+K60</f>
        <v>120403</v>
      </c>
    </row>
    <row r="61" customFormat="false" ht="24" hidden="false" customHeight="true" outlineLevel="0" collapsed="false">
      <c r="B61" s="22"/>
      <c r="C61" s="22"/>
      <c r="D61" s="22"/>
      <c r="E61" s="23" t="s">
        <v>34</v>
      </c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5"/>
    </row>
    <row r="62" customFormat="false" ht="35.25" hidden="false" customHeight="true" outlineLevel="0" collapsed="false">
      <c r="B62" s="22"/>
      <c r="C62" s="22"/>
      <c r="D62" s="30"/>
      <c r="E62" s="29" t="s">
        <v>138</v>
      </c>
      <c r="F62" s="64" t="n">
        <f aca="false">G62</f>
        <v>120403</v>
      </c>
      <c r="G62" s="64" t="n">
        <v>120403</v>
      </c>
      <c r="H62" s="64" t="n">
        <v>0</v>
      </c>
      <c r="I62" s="64" t="n">
        <v>0</v>
      </c>
      <c r="J62" s="64"/>
      <c r="K62" s="64" t="n">
        <v>0</v>
      </c>
      <c r="L62" s="64" t="n">
        <v>0</v>
      </c>
      <c r="M62" s="64" t="n">
        <v>0</v>
      </c>
      <c r="N62" s="64" t="n">
        <v>0</v>
      </c>
      <c r="O62" s="64" t="n">
        <v>0</v>
      </c>
      <c r="P62" s="64" t="n">
        <v>0</v>
      </c>
      <c r="Q62" s="64" t="n">
        <v>0</v>
      </c>
      <c r="R62" s="65" t="n">
        <f aca="false">F62+K62</f>
        <v>120403</v>
      </c>
    </row>
    <row r="63" customFormat="false" ht="21.75" hidden="false" customHeight="true" outlineLevel="0" collapsed="false">
      <c r="B63" s="22" t="s">
        <v>139</v>
      </c>
      <c r="C63" s="22" t="s">
        <v>140</v>
      </c>
      <c r="D63" s="22" t="s">
        <v>141</v>
      </c>
      <c r="E63" s="29" t="s">
        <v>142</v>
      </c>
      <c r="F63" s="64" t="n">
        <f aca="false">F65</f>
        <v>49998</v>
      </c>
      <c r="G63" s="64" t="n">
        <f aca="false">G65</f>
        <v>49998</v>
      </c>
      <c r="H63" s="64" t="n">
        <f aca="false">H65</f>
        <v>0</v>
      </c>
      <c r="I63" s="64" t="n">
        <f aca="false">I65</f>
        <v>0</v>
      </c>
      <c r="J63" s="64" t="n">
        <f aca="false">J65</f>
        <v>0</v>
      </c>
      <c r="K63" s="64" t="n">
        <f aca="false">K65</f>
        <v>0</v>
      </c>
      <c r="L63" s="64" t="n">
        <v>0</v>
      </c>
      <c r="M63" s="64" t="n">
        <v>0</v>
      </c>
      <c r="N63" s="64" t="n">
        <f aca="false">N65</f>
        <v>0</v>
      </c>
      <c r="O63" s="64" t="n">
        <f aca="false">O65</f>
        <v>0</v>
      </c>
      <c r="P63" s="64" t="n">
        <f aca="false">P65</f>
        <v>0</v>
      </c>
      <c r="Q63" s="64" t="n">
        <f aca="false">Q65</f>
        <v>0</v>
      </c>
      <c r="R63" s="65" t="n">
        <f aca="false">F63+K63</f>
        <v>49998</v>
      </c>
    </row>
    <row r="64" customFormat="false" ht="21.75" hidden="false" customHeight="true" outlineLevel="0" collapsed="false">
      <c r="B64" s="22"/>
      <c r="C64" s="22"/>
      <c r="D64" s="22"/>
      <c r="E64" s="29" t="s">
        <v>34</v>
      </c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5"/>
    </row>
    <row r="65" customFormat="false" ht="39" hidden="false" customHeight="true" outlineLevel="0" collapsed="false">
      <c r="B65" s="22"/>
      <c r="C65" s="22"/>
      <c r="D65" s="30"/>
      <c r="E65" s="29" t="s">
        <v>138</v>
      </c>
      <c r="F65" s="64" t="n">
        <f aca="false">G65</f>
        <v>49998</v>
      </c>
      <c r="G65" s="64" t="n">
        <v>49998</v>
      </c>
      <c r="H65" s="64" t="n">
        <v>0</v>
      </c>
      <c r="I65" s="64" t="n">
        <v>0</v>
      </c>
      <c r="J65" s="64" t="n">
        <v>0</v>
      </c>
      <c r="K65" s="64"/>
      <c r="L65" s="64" t="n">
        <v>0</v>
      </c>
      <c r="M65" s="64" t="n">
        <v>0</v>
      </c>
      <c r="N65" s="64"/>
      <c r="O65" s="64"/>
      <c r="P65" s="64"/>
      <c r="Q65" s="64"/>
      <c r="R65" s="65" t="n">
        <f aca="false">F65+K65</f>
        <v>49998</v>
      </c>
    </row>
    <row r="66" customFormat="false" ht="36.75" hidden="false" customHeight="true" outlineLevel="0" collapsed="false">
      <c r="B66" s="22"/>
      <c r="C66" s="69" t="s">
        <v>42</v>
      </c>
      <c r="D66" s="84"/>
      <c r="E66" s="85" t="s">
        <v>43</v>
      </c>
      <c r="F66" s="64" t="n">
        <f aca="false">F67+F70+F73+F76+F79+F82+F85</f>
        <v>39815207</v>
      </c>
      <c r="G66" s="64" t="n">
        <f aca="false">G67+G70+G73+G76+G79+G82+G85</f>
        <v>39815207</v>
      </c>
      <c r="H66" s="64" t="n">
        <f aca="false">H67+H70+H76+H79+H82+H85+H89+H92</f>
        <v>0</v>
      </c>
      <c r="I66" s="64" t="n">
        <f aca="false">I67+I70+I76+I79+I82+I85+I89+I92</f>
        <v>0</v>
      </c>
      <c r="J66" s="64" t="n">
        <f aca="false">J67+J70+J76+J79+J82+J85+J89+J92</f>
        <v>0</v>
      </c>
      <c r="K66" s="64" t="n">
        <f aca="false">K67+K70+K76+K79+K82+K85+K89+K92</f>
        <v>0</v>
      </c>
      <c r="L66" s="64" t="n">
        <v>0</v>
      </c>
      <c r="M66" s="64" t="n">
        <v>0</v>
      </c>
      <c r="N66" s="64" t="n">
        <f aca="false">N67+N70+N76+N79+N82+N85+N89+N92</f>
        <v>0</v>
      </c>
      <c r="O66" s="64" t="n">
        <f aca="false">O67+O70+O76+O79+O82+O85+O89+O92</f>
        <v>0</v>
      </c>
      <c r="P66" s="64" t="n">
        <f aca="false">P67+P70+P76+P79+P82+P85+P89+P92</f>
        <v>0</v>
      </c>
      <c r="Q66" s="64" t="n">
        <f aca="false">Q67+Q70+Q76+Q79+Q82+Q85+Q89+Q92</f>
        <v>0</v>
      </c>
      <c r="R66" s="65" t="n">
        <f aca="false">F66+K66</f>
        <v>39815207</v>
      </c>
    </row>
    <row r="67" customFormat="false" ht="18.75" hidden="false" customHeight="true" outlineLevel="0" collapsed="false">
      <c r="A67" s="3" t="n">
        <v>90302</v>
      </c>
      <c r="B67" s="22" t="s">
        <v>143</v>
      </c>
      <c r="C67" s="22" t="s">
        <v>44</v>
      </c>
      <c r="D67" s="22" t="s">
        <v>45</v>
      </c>
      <c r="E67" s="23" t="s">
        <v>144</v>
      </c>
      <c r="F67" s="64" t="n">
        <f aca="false">F69</f>
        <v>436802</v>
      </c>
      <c r="G67" s="64" t="n">
        <f aca="false">G69</f>
        <v>436802</v>
      </c>
      <c r="H67" s="64" t="n">
        <v>0</v>
      </c>
      <c r="I67" s="64" t="n">
        <v>0</v>
      </c>
      <c r="J67" s="64" t="n">
        <v>0</v>
      </c>
      <c r="K67" s="65" t="n">
        <f aca="false">K69</f>
        <v>0</v>
      </c>
      <c r="L67" s="64" t="n">
        <v>0</v>
      </c>
      <c r="M67" s="64" t="n">
        <v>0</v>
      </c>
      <c r="N67" s="65" t="n">
        <v>0</v>
      </c>
      <c r="O67" s="65" t="n">
        <v>0</v>
      </c>
      <c r="P67" s="65" t="n">
        <v>0</v>
      </c>
      <c r="Q67" s="65" t="n">
        <v>0</v>
      </c>
      <c r="R67" s="65" t="n">
        <f aca="false">F67+K67</f>
        <v>436802</v>
      </c>
    </row>
    <row r="68" customFormat="false" ht="18.75" hidden="false" customHeight="true" outlineLevel="0" collapsed="false">
      <c r="B68" s="22"/>
      <c r="C68" s="22"/>
      <c r="D68" s="22"/>
      <c r="E68" s="23" t="s">
        <v>34</v>
      </c>
      <c r="F68" s="64"/>
      <c r="G68" s="64"/>
      <c r="H68" s="64"/>
      <c r="I68" s="64"/>
      <c r="J68" s="64"/>
      <c r="K68" s="65"/>
      <c r="L68" s="64"/>
      <c r="M68" s="64"/>
      <c r="N68" s="65"/>
      <c r="O68" s="65"/>
      <c r="P68" s="65"/>
      <c r="Q68" s="65"/>
      <c r="R68" s="65"/>
    </row>
    <row r="69" customFormat="false" ht="131.25" hidden="false" customHeight="true" outlineLevel="0" collapsed="false">
      <c r="B69" s="22"/>
      <c r="C69" s="22"/>
      <c r="D69" s="30"/>
      <c r="E69" s="73" t="s">
        <v>120</v>
      </c>
      <c r="F69" s="64" t="n">
        <f aca="false">G69</f>
        <v>436802</v>
      </c>
      <c r="G69" s="64" t="n">
        <v>436802</v>
      </c>
      <c r="H69" s="64" t="n">
        <v>0</v>
      </c>
      <c r="I69" s="64" t="n">
        <v>0</v>
      </c>
      <c r="J69" s="64" t="n">
        <v>0</v>
      </c>
      <c r="K69" s="65" t="n">
        <v>0</v>
      </c>
      <c r="L69" s="64" t="n">
        <v>0</v>
      </c>
      <c r="M69" s="64" t="n">
        <v>0</v>
      </c>
      <c r="N69" s="65" t="n">
        <v>0</v>
      </c>
      <c r="O69" s="65" t="n">
        <v>0</v>
      </c>
      <c r="P69" s="65" t="n">
        <v>0</v>
      </c>
      <c r="Q69" s="65" t="n">
        <v>0</v>
      </c>
      <c r="R69" s="65" t="n">
        <f aca="false">F69+K69</f>
        <v>436802</v>
      </c>
    </row>
    <row r="70" customFormat="false" ht="20.25" hidden="false" customHeight="true" outlineLevel="0" collapsed="false">
      <c r="A70" s="3" t="n">
        <v>90304</v>
      </c>
      <c r="B70" s="22" t="s">
        <v>145</v>
      </c>
      <c r="C70" s="22" t="s">
        <v>46</v>
      </c>
      <c r="D70" s="22" t="s">
        <v>45</v>
      </c>
      <c r="E70" s="23" t="s">
        <v>146</v>
      </c>
      <c r="F70" s="64" t="n">
        <f aca="false">F72</f>
        <v>166823</v>
      </c>
      <c r="G70" s="64" t="n">
        <f aca="false">G72</f>
        <v>166823</v>
      </c>
      <c r="H70" s="64" t="n">
        <v>0</v>
      </c>
      <c r="I70" s="64" t="n">
        <v>0</v>
      </c>
      <c r="J70" s="64" t="n">
        <v>0</v>
      </c>
      <c r="K70" s="65" t="n">
        <f aca="false">K72</f>
        <v>0</v>
      </c>
      <c r="L70" s="64" t="n">
        <v>0</v>
      </c>
      <c r="M70" s="64" t="n">
        <v>0</v>
      </c>
      <c r="N70" s="65" t="n">
        <v>0</v>
      </c>
      <c r="O70" s="65" t="n">
        <v>0</v>
      </c>
      <c r="P70" s="65" t="n">
        <v>0</v>
      </c>
      <c r="Q70" s="65" t="n">
        <v>0</v>
      </c>
      <c r="R70" s="65" t="n">
        <f aca="false">F70+K70</f>
        <v>166823</v>
      </c>
    </row>
    <row r="71" customFormat="false" ht="20.25" hidden="false" customHeight="true" outlineLevel="0" collapsed="false">
      <c r="B71" s="22"/>
      <c r="C71" s="22"/>
      <c r="D71" s="22"/>
      <c r="E71" s="23" t="s">
        <v>34</v>
      </c>
      <c r="F71" s="64"/>
      <c r="G71" s="64"/>
      <c r="H71" s="64"/>
      <c r="I71" s="64"/>
      <c r="J71" s="64"/>
      <c r="K71" s="65"/>
      <c r="L71" s="64"/>
      <c r="M71" s="64"/>
      <c r="N71" s="65"/>
      <c r="O71" s="65"/>
      <c r="P71" s="65"/>
      <c r="Q71" s="65"/>
      <c r="R71" s="65"/>
    </row>
    <row r="72" customFormat="false" ht="134.25" hidden="false" customHeight="true" outlineLevel="0" collapsed="false">
      <c r="B72" s="22"/>
      <c r="C72" s="22"/>
      <c r="D72" s="30"/>
      <c r="E72" s="73" t="s">
        <v>120</v>
      </c>
      <c r="F72" s="64" t="n">
        <f aca="false">G72</f>
        <v>166823</v>
      </c>
      <c r="G72" s="64" t="n">
        <v>166823</v>
      </c>
      <c r="H72" s="64" t="n">
        <v>0</v>
      </c>
      <c r="I72" s="64" t="n">
        <v>0</v>
      </c>
      <c r="J72" s="64" t="n">
        <v>0</v>
      </c>
      <c r="K72" s="65" t="n">
        <v>0</v>
      </c>
      <c r="L72" s="64" t="n">
        <v>0</v>
      </c>
      <c r="M72" s="64" t="n">
        <v>0</v>
      </c>
      <c r="N72" s="65" t="n">
        <v>0</v>
      </c>
      <c r="O72" s="65" t="n">
        <v>0</v>
      </c>
      <c r="P72" s="65" t="n">
        <v>0</v>
      </c>
      <c r="Q72" s="65" t="n">
        <v>0</v>
      </c>
      <c r="R72" s="65" t="n">
        <f aca="false">F72+K72</f>
        <v>166823</v>
      </c>
    </row>
    <row r="73" customFormat="false" ht="19.5" hidden="false" customHeight="true" outlineLevel="0" collapsed="false">
      <c r="B73" s="22" t="s">
        <v>147</v>
      </c>
      <c r="C73" s="22" t="s">
        <v>47</v>
      </c>
      <c r="D73" s="22" t="s">
        <v>45</v>
      </c>
      <c r="E73" s="23" t="s">
        <v>148</v>
      </c>
      <c r="F73" s="64" t="n">
        <f aca="false">F75</f>
        <v>25028748</v>
      </c>
      <c r="G73" s="64" t="n">
        <f aca="false">G75</f>
        <v>25028748</v>
      </c>
      <c r="H73" s="64" t="n">
        <v>0</v>
      </c>
      <c r="I73" s="64" t="n">
        <v>0</v>
      </c>
      <c r="J73" s="64" t="n">
        <v>0</v>
      </c>
      <c r="K73" s="64" t="n">
        <v>0</v>
      </c>
      <c r="L73" s="64" t="n">
        <v>0</v>
      </c>
      <c r="M73" s="64" t="n">
        <v>0</v>
      </c>
      <c r="N73" s="64" t="n">
        <v>0</v>
      </c>
      <c r="O73" s="64" t="n">
        <v>0</v>
      </c>
      <c r="P73" s="64" t="n">
        <v>0</v>
      </c>
      <c r="Q73" s="64" t="n">
        <v>0</v>
      </c>
      <c r="R73" s="65" t="n">
        <f aca="false">F73+K73</f>
        <v>25028748</v>
      </c>
    </row>
    <row r="74" customFormat="false" ht="19.5" hidden="false" customHeight="true" outlineLevel="0" collapsed="false">
      <c r="B74" s="22"/>
      <c r="C74" s="22"/>
      <c r="D74" s="22"/>
      <c r="E74" s="23" t="s">
        <v>34</v>
      </c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5"/>
    </row>
    <row r="75" customFormat="false" ht="134.25" hidden="false" customHeight="true" outlineLevel="0" collapsed="false">
      <c r="B75" s="22"/>
      <c r="C75" s="22"/>
      <c r="D75" s="30"/>
      <c r="E75" s="73" t="s">
        <v>120</v>
      </c>
      <c r="F75" s="64" t="n">
        <f aca="false">G75</f>
        <v>25028748</v>
      </c>
      <c r="G75" s="64" t="n">
        <v>25028748</v>
      </c>
      <c r="H75" s="64" t="n">
        <v>0</v>
      </c>
      <c r="I75" s="64" t="n">
        <v>0</v>
      </c>
      <c r="J75" s="64" t="n">
        <v>0</v>
      </c>
      <c r="K75" s="64" t="n">
        <v>0</v>
      </c>
      <c r="L75" s="64" t="n">
        <v>0</v>
      </c>
      <c r="M75" s="64" t="n">
        <v>0</v>
      </c>
      <c r="N75" s="64" t="n">
        <v>0</v>
      </c>
      <c r="O75" s="64" t="n">
        <v>0</v>
      </c>
      <c r="P75" s="64" t="n">
        <v>0</v>
      </c>
      <c r="Q75" s="64" t="n">
        <v>0</v>
      </c>
      <c r="R75" s="65" t="n">
        <f aca="false">F75+K75</f>
        <v>25028748</v>
      </c>
    </row>
    <row r="76" customFormat="false" ht="18.75" hidden="false" customHeight="true" outlineLevel="0" collapsed="false">
      <c r="A76" s="3" t="n">
        <v>90305</v>
      </c>
      <c r="B76" s="22" t="s">
        <v>149</v>
      </c>
      <c r="C76" s="22" t="s">
        <v>48</v>
      </c>
      <c r="D76" s="22" t="s">
        <v>45</v>
      </c>
      <c r="E76" s="23" t="s">
        <v>150</v>
      </c>
      <c r="F76" s="64" t="n">
        <f aca="false">F78</f>
        <v>2657477</v>
      </c>
      <c r="G76" s="64" t="n">
        <f aca="false">G78</f>
        <v>2657477</v>
      </c>
      <c r="H76" s="64" t="n">
        <v>0</v>
      </c>
      <c r="I76" s="64" t="n">
        <v>0</v>
      </c>
      <c r="J76" s="64" t="n">
        <v>0</v>
      </c>
      <c r="K76" s="65" t="n">
        <f aca="false">K78</f>
        <v>0</v>
      </c>
      <c r="L76" s="64" t="n">
        <v>0</v>
      </c>
      <c r="M76" s="64" t="n">
        <v>0</v>
      </c>
      <c r="N76" s="65" t="n">
        <v>0</v>
      </c>
      <c r="O76" s="65" t="n">
        <v>0</v>
      </c>
      <c r="P76" s="65" t="n">
        <v>0</v>
      </c>
      <c r="Q76" s="65" t="n">
        <v>0</v>
      </c>
      <c r="R76" s="65" t="n">
        <f aca="false">F76+K76</f>
        <v>2657477</v>
      </c>
    </row>
    <row r="77" customFormat="false" ht="18.75" hidden="false" customHeight="true" outlineLevel="0" collapsed="false">
      <c r="B77" s="22"/>
      <c r="C77" s="22"/>
      <c r="D77" s="22"/>
      <c r="E77" s="23" t="s">
        <v>34</v>
      </c>
      <c r="F77" s="64"/>
      <c r="G77" s="64"/>
      <c r="H77" s="64"/>
      <c r="I77" s="64"/>
      <c r="J77" s="64"/>
      <c r="K77" s="65"/>
      <c r="L77" s="64"/>
      <c r="M77" s="64"/>
      <c r="N77" s="65"/>
      <c r="O77" s="65"/>
      <c r="P77" s="65"/>
      <c r="Q77" s="65"/>
      <c r="R77" s="65"/>
    </row>
    <row r="78" customFormat="false" ht="128.25" hidden="false" customHeight="true" outlineLevel="0" collapsed="false">
      <c r="B78" s="22"/>
      <c r="C78" s="22"/>
      <c r="D78" s="22"/>
      <c r="E78" s="73" t="s">
        <v>120</v>
      </c>
      <c r="F78" s="64" t="n">
        <f aca="false">G78</f>
        <v>2657477</v>
      </c>
      <c r="G78" s="64" t="n">
        <v>2657477</v>
      </c>
      <c r="H78" s="64" t="n">
        <v>0</v>
      </c>
      <c r="I78" s="64" t="n">
        <v>0</v>
      </c>
      <c r="J78" s="64" t="n">
        <v>0</v>
      </c>
      <c r="K78" s="65" t="n">
        <v>0</v>
      </c>
      <c r="L78" s="64" t="n">
        <v>0</v>
      </c>
      <c r="M78" s="64" t="n">
        <v>0</v>
      </c>
      <c r="N78" s="65" t="n">
        <v>0</v>
      </c>
      <c r="O78" s="65" t="n">
        <v>0</v>
      </c>
      <c r="P78" s="65" t="n">
        <v>0</v>
      </c>
      <c r="Q78" s="65" t="n">
        <v>0</v>
      </c>
      <c r="R78" s="65" t="n">
        <f aca="false">F78+K78</f>
        <v>2657477</v>
      </c>
    </row>
    <row r="79" customFormat="false" ht="21" hidden="false" customHeight="true" outlineLevel="0" collapsed="false">
      <c r="A79" s="3" t="n">
        <v>90306</v>
      </c>
      <c r="B79" s="22" t="s">
        <v>151</v>
      </c>
      <c r="C79" s="22" t="s">
        <v>49</v>
      </c>
      <c r="D79" s="22" t="s">
        <v>45</v>
      </c>
      <c r="E79" s="23" t="s">
        <v>152</v>
      </c>
      <c r="F79" s="64" t="n">
        <f aca="false">F81</f>
        <v>6593909</v>
      </c>
      <c r="G79" s="64" t="n">
        <f aca="false">G81</f>
        <v>6593909</v>
      </c>
      <c r="H79" s="64" t="n">
        <v>0</v>
      </c>
      <c r="I79" s="64" t="n">
        <v>0</v>
      </c>
      <c r="J79" s="64" t="n">
        <v>0</v>
      </c>
      <c r="K79" s="65" t="n">
        <f aca="false">K81</f>
        <v>0</v>
      </c>
      <c r="L79" s="64" t="n">
        <v>0</v>
      </c>
      <c r="M79" s="64" t="n">
        <v>0</v>
      </c>
      <c r="N79" s="65" t="n">
        <v>0</v>
      </c>
      <c r="O79" s="65" t="n">
        <v>0</v>
      </c>
      <c r="P79" s="65" t="n">
        <v>0</v>
      </c>
      <c r="Q79" s="65" t="n">
        <v>0</v>
      </c>
      <c r="R79" s="65" t="n">
        <f aca="false">F79+K79</f>
        <v>6593909</v>
      </c>
    </row>
    <row r="80" customFormat="false" ht="21" hidden="false" customHeight="true" outlineLevel="0" collapsed="false">
      <c r="B80" s="22"/>
      <c r="C80" s="22"/>
      <c r="D80" s="22"/>
      <c r="E80" s="23" t="s">
        <v>34</v>
      </c>
      <c r="F80" s="64"/>
      <c r="G80" s="64"/>
      <c r="H80" s="64"/>
      <c r="I80" s="64"/>
      <c r="J80" s="64"/>
      <c r="K80" s="65"/>
      <c r="L80" s="64"/>
      <c r="M80" s="64"/>
      <c r="N80" s="65"/>
      <c r="O80" s="65"/>
      <c r="P80" s="65"/>
      <c r="Q80" s="65"/>
      <c r="R80" s="65"/>
    </row>
    <row r="81" customFormat="false" ht="129.75" hidden="false" customHeight="true" outlineLevel="0" collapsed="false">
      <c r="B81" s="22"/>
      <c r="C81" s="22"/>
      <c r="D81" s="22"/>
      <c r="E81" s="73" t="s">
        <v>120</v>
      </c>
      <c r="F81" s="64" t="n">
        <f aca="false">G81</f>
        <v>6593909</v>
      </c>
      <c r="G81" s="64" t="n">
        <v>6593909</v>
      </c>
      <c r="H81" s="64" t="n">
        <v>0</v>
      </c>
      <c r="I81" s="64" t="n">
        <v>0</v>
      </c>
      <c r="J81" s="64" t="n">
        <v>0</v>
      </c>
      <c r="K81" s="65" t="n">
        <v>0</v>
      </c>
      <c r="L81" s="64" t="n">
        <v>0</v>
      </c>
      <c r="M81" s="64" t="n">
        <v>0</v>
      </c>
      <c r="N81" s="65" t="n">
        <v>0</v>
      </c>
      <c r="O81" s="65" t="n">
        <v>0</v>
      </c>
      <c r="P81" s="65" t="n">
        <v>0</v>
      </c>
      <c r="Q81" s="65" t="n">
        <v>0</v>
      </c>
      <c r="R81" s="65" t="n">
        <f aca="false">F81+K81</f>
        <v>6593909</v>
      </c>
    </row>
    <row r="82" customFormat="false" ht="20.25" hidden="false" customHeight="true" outlineLevel="0" collapsed="false">
      <c r="A82" s="3" t="n">
        <v>90307</v>
      </c>
      <c r="B82" s="22" t="s">
        <v>153</v>
      </c>
      <c r="C82" s="22" t="s">
        <v>50</v>
      </c>
      <c r="D82" s="22" t="s">
        <v>45</v>
      </c>
      <c r="E82" s="23" t="s">
        <v>154</v>
      </c>
      <c r="F82" s="64" t="n">
        <f aca="false">F84</f>
        <v>199686</v>
      </c>
      <c r="G82" s="64" t="n">
        <f aca="false">G84</f>
        <v>199686</v>
      </c>
      <c r="H82" s="64" t="n">
        <v>0</v>
      </c>
      <c r="I82" s="64" t="n">
        <v>0</v>
      </c>
      <c r="J82" s="64" t="n">
        <v>0</v>
      </c>
      <c r="K82" s="65" t="n">
        <f aca="false">K84</f>
        <v>0</v>
      </c>
      <c r="L82" s="64" t="n">
        <v>0</v>
      </c>
      <c r="M82" s="64" t="n">
        <v>0</v>
      </c>
      <c r="N82" s="65" t="n">
        <v>0</v>
      </c>
      <c r="O82" s="65" t="n">
        <v>0</v>
      </c>
      <c r="P82" s="65" t="n">
        <v>0</v>
      </c>
      <c r="Q82" s="65" t="n">
        <v>0</v>
      </c>
      <c r="R82" s="65" t="n">
        <f aca="false">F82+K82</f>
        <v>199686</v>
      </c>
    </row>
    <row r="83" customFormat="false" ht="20.25" hidden="false" customHeight="true" outlineLevel="0" collapsed="false">
      <c r="B83" s="22"/>
      <c r="C83" s="22"/>
      <c r="D83" s="22"/>
      <c r="E83" s="23" t="s">
        <v>34</v>
      </c>
      <c r="F83" s="64"/>
      <c r="G83" s="64"/>
      <c r="H83" s="64"/>
      <c r="I83" s="64"/>
      <c r="J83" s="64"/>
      <c r="K83" s="65"/>
      <c r="L83" s="64"/>
      <c r="M83" s="64"/>
      <c r="N83" s="65"/>
      <c r="O83" s="65"/>
      <c r="P83" s="65"/>
      <c r="Q83" s="65"/>
      <c r="R83" s="65"/>
    </row>
    <row r="84" customFormat="false" ht="131.25" hidden="false" customHeight="true" outlineLevel="0" collapsed="false">
      <c r="B84" s="22"/>
      <c r="C84" s="22"/>
      <c r="D84" s="30"/>
      <c r="E84" s="73" t="s">
        <v>120</v>
      </c>
      <c r="F84" s="64" t="n">
        <f aca="false">G84</f>
        <v>199686</v>
      </c>
      <c r="G84" s="64" t="n">
        <v>199686</v>
      </c>
      <c r="H84" s="64" t="n">
        <v>0</v>
      </c>
      <c r="I84" s="64" t="n">
        <v>0</v>
      </c>
      <c r="J84" s="64" t="n">
        <v>0</v>
      </c>
      <c r="K84" s="65" t="n">
        <v>0</v>
      </c>
      <c r="L84" s="64" t="n">
        <v>0</v>
      </c>
      <c r="M84" s="64" t="n">
        <v>0</v>
      </c>
      <c r="N84" s="65" t="n">
        <v>0</v>
      </c>
      <c r="O84" s="65" t="n">
        <v>0</v>
      </c>
      <c r="P84" s="65" t="n">
        <v>0</v>
      </c>
      <c r="Q84" s="65" t="n">
        <v>0</v>
      </c>
      <c r="R84" s="65" t="n">
        <f aca="false">F84+K84</f>
        <v>199686</v>
      </c>
    </row>
    <row r="85" customFormat="false" ht="21.75" hidden="false" customHeight="true" outlineLevel="0" collapsed="false">
      <c r="A85" s="3" t="n">
        <v>90308</v>
      </c>
      <c r="B85" s="22" t="s">
        <v>155</v>
      </c>
      <c r="C85" s="22" t="s">
        <v>51</v>
      </c>
      <c r="D85" s="22" t="s">
        <v>45</v>
      </c>
      <c r="E85" s="23" t="s">
        <v>156</v>
      </c>
      <c r="F85" s="64" t="n">
        <f aca="false">F87</f>
        <v>4731762</v>
      </c>
      <c r="G85" s="64" t="n">
        <f aca="false">G87</f>
        <v>4731762</v>
      </c>
      <c r="H85" s="64" t="n">
        <v>0</v>
      </c>
      <c r="I85" s="64" t="n">
        <v>0</v>
      </c>
      <c r="J85" s="64" t="n">
        <v>0</v>
      </c>
      <c r="K85" s="65" t="n">
        <f aca="false">K87</f>
        <v>0</v>
      </c>
      <c r="L85" s="64" t="n">
        <v>0</v>
      </c>
      <c r="M85" s="64" t="n">
        <v>0</v>
      </c>
      <c r="N85" s="65" t="n">
        <v>0</v>
      </c>
      <c r="O85" s="65" t="n">
        <v>0</v>
      </c>
      <c r="P85" s="65" t="n">
        <v>0</v>
      </c>
      <c r="Q85" s="65" t="n">
        <v>0</v>
      </c>
      <c r="R85" s="65" t="n">
        <f aca="false">F85+K85</f>
        <v>4731762</v>
      </c>
    </row>
    <row r="86" customFormat="false" ht="21.75" hidden="false" customHeight="true" outlineLevel="0" collapsed="false">
      <c r="B86" s="22"/>
      <c r="C86" s="22"/>
      <c r="D86" s="22"/>
      <c r="E86" s="23" t="s">
        <v>34</v>
      </c>
      <c r="F86" s="64"/>
      <c r="G86" s="64"/>
      <c r="H86" s="64"/>
      <c r="I86" s="64"/>
      <c r="J86" s="64"/>
      <c r="K86" s="65"/>
      <c r="L86" s="64"/>
      <c r="M86" s="64"/>
      <c r="N86" s="65"/>
      <c r="O86" s="65"/>
      <c r="P86" s="65"/>
      <c r="Q86" s="65"/>
      <c r="R86" s="65"/>
    </row>
    <row r="87" customFormat="false" ht="129.75" hidden="false" customHeight="true" outlineLevel="0" collapsed="false">
      <c r="B87" s="22"/>
      <c r="C87" s="22"/>
      <c r="D87" s="30"/>
      <c r="E87" s="73" t="s">
        <v>120</v>
      </c>
      <c r="F87" s="64" t="n">
        <f aca="false">G87</f>
        <v>4731762</v>
      </c>
      <c r="G87" s="64" t="n">
        <v>4731762</v>
      </c>
      <c r="H87" s="64" t="n">
        <v>0</v>
      </c>
      <c r="I87" s="64" t="n">
        <v>0</v>
      </c>
      <c r="J87" s="64" t="n">
        <v>0</v>
      </c>
      <c r="K87" s="65" t="n">
        <v>0</v>
      </c>
      <c r="L87" s="64" t="n">
        <v>0</v>
      </c>
      <c r="M87" s="64" t="n">
        <v>0</v>
      </c>
      <c r="N87" s="65" t="n">
        <v>0</v>
      </c>
      <c r="O87" s="65" t="n">
        <v>0</v>
      </c>
      <c r="P87" s="65" t="n">
        <v>0</v>
      </c>
      <c r="Q87" s="65" t="n">
        <v>0</v>
      </c>
      <c r="R87" s="65" t="n">
        <f aca="false">F87+K87</f>
        <v>4731762</v>
      </c>
    </row>
    <row r="88" customFormat="false" ht="92.25" hidden="false" customHeight="true" outlineLevel="0" collapsed="false">
      <c r="B88" s="22"/>
      <c r="C88" s="17" t="s">
        <v>52</v>
      </c>
      <c r="D88" s="30"/>
      <c r="E88" s="26" t="s">
        <v>157</v>
      </c>
      <c r="F88" s="64" t="n">
        <f aca="false">F89+F92+F95+F98+F101</f>
        <v>15999593</v>
      </c>
      <c r="G88" s="64" t="n">
        <f aca="false">G89+G92+G95+G98+G101</f>
        <v>15999593</v>
      </c>
      <c r="H88" s="64" t="n">
        <v>0</v>
      </c>
      <c r="I88" s="64" t="n">
        <v>0</v>
      </c>
      <c r="J88" s="64" t="n">
        <v>0</v>
      </c>
      <c r="K88" s="64" t="n">
        <v>0</v>
      </c>
      <c r="L88" s="64" t="n">
        <v>0</v>
      </c>
      <c r="M88" s="64" t="n">
        <v>0</v>
      </c>
      <c r="N88" s="64" t="n">
        <v>0</v>
      </c>
      <c r="O88" s="64" t="n">
        <v>0</v>
      </c>
      <c r="P88" s="64" t="n">
        <v>0</v>
      </c>
      <c r="Q88" s="64" t="n">
        <v>0</v>
      </c>
      <c r="R88" s="65" t="n">
        <f aca="false">F88+K88</f>
        <v>15999593</v>
      </c>
    </row>
    <row r="89" customFormat="false" ht="31.5" hidden="false" customHeight="true" outlineLevel="0" collapsed="false">
      <c r="A89" s="3" t="n">
        <v>90401</v>
      </c>
      <c r="B89" s="22" t="s">
        <v>158</v>
      </c>
      <c r="C89" s="22" t="s">
        <v>53</v>
      </c>
      <c r="D89" s="22" t="s">
        <v>54</v>
      </c>
      <c r="E89" s="23" t="s">
        <v>159</v>
      </c>
      <c r="F89" s="64" t="n">
        <f aca="false">F91</f>
        <v>10994902</v>
      </c>
      <c r="G89" s="64" t="n">
        <f aca="false">G91</f>
        <v>10994902</v>
      </c>
      <c r="H89" s="64" t="n">
        <v>0</v>
      </c>
      <c r="I89" s="64" t="n">
        <v>0</v>
      </c>
      <c r="J89" s="64" t="n">
        <v>0</v>
      </c>
      <c r="K89" s="65" t="n">
        <f aca="false">K91</f>
        <v>0</v>
      </c>
      <c r="L89" s="64" t="n">
        <v>0</v>
      </c>
      <c r="M89" s="64" t="n">
        <v>0</v>
      </c>
      <c r="N89" s="65" t="n">
        <v>0</v>
      </c>
      <c r="O89" s="65" t="n">
        <v>0</v>
      </c>
      <c r="P89" s="65" t="n">
        <v>0</v>
      </c>
      <c r="Q89" s="65" t="n">
        <v>0</v>
      </c>
      <c r="R89" s="65" t="n">
        <f aca="false">F89+K89</f>
        <v>10994902</v>
      </c>
    </row>
    <row r="90" customFormat="false" ht="21.75" hidden="false" customHeight="true" outlineLevel="0" collapsed="false">
      <c r="B90" s="22"/>
      <c r="C90" s="22"/>
      <c r="D90" s="22"/>
      <c r="E90" s="23" t="s">
        <v>34</v>
      </c>
      <c r="F90" s="64"/>
      <c r="G90" s="64"/>
      <c r="H90" s="64"/>
      <c r="I90" s="64"/>
      <c r="J90" s="64"/>
      <c r="K90" s="65"/>
      <c r="L90" s="64"/>
      <c r="M90" s="64"/>
      <c r="N90" s="65"/>
      <c r="O90" s="65"/>
      <c r="P90" s="65"/>
      <c r="Q90" s="65"/>
      <c r="R90" s="65"/>
    </row>
    <row r="91" customFormat="false" ht="135" hidden="false" customHeight="true" outlineLevel="0" collapsed="false">
      <c r="B91" s="22"/>
      <c r="C91" s="22"/>
      <c r="D91" s="30"/>
      <c r="E91" s="73" t="s">
        <v>120</v>
      </c>
      <c r="F91" s="64" t="n">
        <f aca="false">G91</f>
        <v>10994902</v>
      </c>
      <c r="G91" s="64" t="n">
        <v>10994902</v>
      </c>
      <c r="H91" s="64" t="n">
        <v>0</v>
      </c>
      <c r="I91" s="64" t="n">
        <v>0</v>
      </c>
      <c r="J91" s="64" t="n">
        <v>0</v>
      </c>
      <c r="K91" s="65" t="n">
        <v>0</v>
      </c>
      <c r="L91" s="64" t="n">
        <v>0</v>
      </c>
      <c r="M91" s="64" t="n">
        <v>0</v>
      </c>
      <c r="N91" s="65" t="n">
        <v>0</v>
      </c>
      <c r="O91" s="65" t="n">
        <v>0</v>
      </c>
      <c r="P91" s="65" t="n">
        <v>0</v>
      </c>
      <c r="Q91" s="65" t="n">
        <v>0</v>
      </c>
      <c r="R91" s="65" t="n">
        <f aca="false">F91+K91</f>
        <v>10994902</v>
      </c>
    </row>
    <row r="92" customFormat="false" ht="34.5" hidden="false" customHeight="true" outlineLevel="0" collapsed="false">
      <c r="B92" s="22" t="s">
        <v>160</v>
      </c>
      <c r="C92" s="22" t="s">
        <v>55</v>
      </c>
      <c r="D92" s="22" t="s">
        <v>54</v>
      </c>
      <c r="E92" s="23" t="s">
        <v>161</v>
      </c>
      <c r="F92" s="64" t="n">
        <f aca="false">F94</f>
        <v>2822592</v>
      </c>
      <c r="G92" s="64" t="n">
        <f aca="false">G94</f>
        <v>2822592</v>
      </c>
      <c r="H92" s="64" t="n">
        <v>0</v>
      </c>
      <c r="I92" s="64" t="n">
        <v>0</v>
      </c>
      <c r="J92" s="64" t="n">
        <v>0</v>
      </c>
      <c r="K92" s="65" t="n">
        <f aca="false">K94</f>
        <v>0</v>
      </c>
      <c r="L92" s="64" t="n">
        <v>0</v>
      </c>
      <c r="M92" s="64" t="n">
        <v>0</v>
      </c>
      <c r="N92" s="65" t="n">
        <v>0</v>
      </c>
      <c r="O92" s="65" t="n">
        <v>0</v>
      </c>
      <c r="P92" s="65" t="n">
        <v>0</v>
      </c>
      <c r="Q92" s="65" t="n">
        <v>0</v>
      </c>
      <c r="R92" s="65" t="n">
        <f aca="false">F92+K92</f>
        <v>2822592</v>
      </c>
    </row>
    <row r="93" customFormat="false" ht="19.5" hidden="false" customHeight="true" outlineLevel="0" collapsed="false">
      <c r="B93" s="22"/>
      <c r="C93" s="22"/>
      <c r="D93" s="22"/>
      <c r="E93" s="23" t="s">
        <v>34</v>
      </c>
      <c r="F93" s="64"/>
      <c r="G93" s="64"/>
      <c r="H93" s="64"/>
      <c r="I93" s="64"/>
      <c r="J93" s="64"/>
      <c r="K93" s="65"/>
      <c r="L93" s="64"/>
      <c r="M93" s="64"/>
      <c r="N93" s="65"/>
      <c r="O93" s="65"/>
      <c r="P93" s="65"/>
      <c r="Q93" s="65"/>
      <c r="R93" s="65"/>
    </row>
    <row r="94" customFormat="false" ht="130.5" hidden="false" customHeight="true" outlineLevel="0" collapsed="false">
      <c r="B94" s="22"/>
      <c r="C94" s="22"/>
      <c r="D94" s="22"/>
      <c r="E94" s="73" t="s">
        <v>120</v>
      </c>
      <c r="F94" s="64" t="n">
        <f aca="false">G94</f>
        <v>2822592</v>
      </c>
      <c r="G94" s="64" t="n">
        <v>2822592</v>
      </c>
      <c r="H94" s="64" t="n">
        <v>0</v>
      </c>
      <c r="I94" s="64" t="n">
        <v>0</v>
      </c>
      <c r="J94" s="64" t="n">
        <v>0</v>
      </c>
      <c r="K94" s="65" t="n">
        <v>0</v>
      </c>
      <c r="L94" s="64" t="n">
        <v>0</v>
      </c>
      <c r="M94" s="64" t="n">
        <v>0</v>
      </c>
      <c r="N94" s="65" t="n">
        <v>0</v>
      </c>
      <c r="O94" s="65" t="n">
        <v>0</v>
      </c>
      <c r="P94" s="65" t="n">
        <v>0</v>
      </c>
      <c r="Q94" s="65" t="n">
        <v>0</v>
      </c>
      <c r="R94" s="65" t="n">
        <f aca="false">F94+K94</f>
        <v>2822592</v>
      </c>
    </row>
    <row r="95" customFormat="false" ht="35.25" hidden="false" customHeight="true" outlineLevel="0" collapsed="false">
      <c r="A95" s="3" t="n">
        <v>90413</v>
      </c>
      <c r="B95" s="22" t="s">
        <v>162</v>
      </c>
      <c r="C95" s="22" t="s">
        <v>163</v>
      </c>
      <c r="D95" s="22" t="s">
        <v>54</v>
      </c>
      <c r="E95" s="23" t="s">
        <v>164</v>
      </c>
      <c r="F95" s="64" t="n">
        <f aca="false">F97</f>
        <v>1931881</v>
      </c>
      <c r="G95" s="64" t="n">
        <f aca="false">G97</f>
        <v>1931881</v>
      </c>
      <c r="H95" s="64" t="n">
        <v>0</v>
      </c>
      <c r="I95" s="64" t="n">
        <v>0</v>
      </c>
      <c r="J95" s="64" t="n">
        <v>0</v>
      </c>
      <c r="K95" s="65" t="n">
        <f aca="false">K97</f>
        <v>0</v>
      </c>
      <c r="L95" s="64" t="n">
        <v>0</v>
      </c>
      <c r="M95" s="64" t="n">
        <v>0</v>
      </c>
      <c r="N95" s="65" t="n">
        <v>0</v>
      </c>
      <c r="O95" s="65" t="n">
        <v>0</v>
      </c>
      <c r="P95" s="65" t="n">
        <v>0</v>
      </c>
      <c r="Q95" s="65" t="n">
        <v>0</v>
      </c>
      <c r="R95" s="65" t="n">
        <f aca="false">F95+K95</f>
        <v>1931881</v>
      </c>
    </row>
    <row r="96" customFormat="false" ht="21" hidden="false" customHeight="true" outlineLevel="0" collapsed="false">
      <c r="B96" s="86"/>
      <c r="C96" s="86"/>
      <c r="D96" s="22"/>
      <c r="E96" s="23" t="s">
        <v>34</v>
      </c>
      <c r="F96" s="64"/>
      <c r="G96" s="64"/>
      <c r="H96" s="64"/>
      <c r="I96" s="64"/>
      <c r="J96" s="64"/>
      <c r="K96" s="65"/>
      <c r="L96" s="64"/>
      <c r="M96" s="64"/>
      <c r="N96" s="65"/>
      <c r="O96" s="65"/>
      <c r="P96" s="65"/>
      <c r="Q96" s="65"/>
      <c r="R96" s="65"/>
    </row>
    <row r="97" customFormat="false" ht="129" hidden="false" customHeight="true" outlineLevel="0" collapsed="false">
      <c r="B97" s="87"/>
      <c r="C97" s="88"/>
      <c r="D97" s="30"/>
      <c r="E97" s="73" t="s">
        <v>120</v>
      </c>
      <c r="F97" s="64" t="n">
        <f aca="false">G97</f>
        <v>1931881</v>
      </c>
      <c r="G97" s="64" t="n">
        <v>1931881</v>
      </c>
      <c r="H97" s="64" t="n">
        <v>0</v>
      </c>
      <c r="I97" s="64" t="n">
        <v>0</v>
      </c>
      <c r="J97" s="64" t="n">
        <v>0</v>
      </c>
      <c r="K97" s="65" t="n">
        <v>0</v>
      </c>
      <c r="L97" s="64" t="n">
        <v>0</v>
      </c>
      <c r="M97" s="64" t="n">
        <v>0</v>
      </c>
      <c r="N97" s="65" t="n">
        <v>0</v>
      </c>
      <c r="O97" s="65" t="n">
        <v>0</v>
      </c>
      <c r="P97" s="65" t="n">
        <v>0</v>
      </c>
      <c r="Q97" s="65" t="n">
        <v>0</v>
      </c>
      <c r="R97" s="65" t="n">
        <f aca="false">F97+K97</f>
        <v>1931881</v>
      </c>
    </row>
    <row r="98" customFormat="false" ht="31.5" hidden="false" customHeight="true" outlineLevel="0" collapsed="false">
      <c r="B98" s="22" t="s">
        <v>165</v>
      </c>
      <c r="C98" s="22" t="s">
        <v>166</v>
      </c>
      <c r="D98" s="22" t="s">
        <v>54</v>
      </c>
      <c r="E98" s="23" t="s">
        <v>167</v>
      </c>
      <c r="F98" s="64" t="n">
        <f aca="false">F100</f>
        <v>228585</v>
      </c>
      <c r="G98" s="64" t="n">
        <f aca="false">G100</f>
        <v>228585</v>
      </c>
      <c r="H98" s="64" t="n">
        <v>0</v>
      </c>
      <c r="I98" s="64" t="n">
        <v>0</v>
      </c>
      <c r="J98" s="64" t="n">
        <v>0</v>
      </c>
      <c r="K98" s="64" t="n">
        <v>0</v>
      </c>
      <c r="L98" s="64" t="n">
        <v>0</v>
      </c>
      <c r="M98" s="64" t="n">
        <v>0</v>
      </c>
      <c r="N98" s="64" t="n">
        <v>0</v>
      </c>
      <c r="O98" s="64" t="n">
        <v>0</v>
      </c>
      <c r="P98" s="64" t="n">
        <v>0</v>
      </c>
      <c r="Q98" s="64" t="n">
        <v>0</v>
      </c>
      <c r="R98" s="65" t="n">
        <f aca="false">F98+K98</f>
        <v>228585</v>
      </c>
    </row>
    <row r="99" customFormat="false" ht="23.25" hidden="false" customHeight="true" outlineLevel="0" collapsed="false">
      <c r="B99" s="86"/>
      <c r="C99" s="86"/>
      <c r="D99" s="22"/>
      <c r="E99" s="23" t="s">
        <v>34</v>
      </c>
      <c r="F99" s="64"/>
      <c r="G99" s="64"/>
      <c r="H99" s="64"/>
      <c r="I99" s="64"/>
      <c r="J99" s="64"/>
      <c r="K99" s="64"/>
      <c r="L99" s="64"/>
      <c r="M99" s="64"/>
      <c r="N99" s="64"/>
      <c r="O99" s="64"/>
      <c r="P99" s="64"/>
      <c r="Q99" s="64"/>
      <c r="R99" s="65"/>
    </row>
    <row r="100" customFormat="false" ht="129" hidden="false" customHeight="true" outlineLevel="0" collapsed="false">
      <c r="B100" s="87"/>
      <c r="C100" s="88"/>
      <c r="D100" s="30"/>
      <c r="E100" s="73" t="s">
        <v>120</v>
      </c>
      <c r="F100" s="64" t="n">
        <f aca="false">G100</f>
        <v>228585</v>
      </c>
      <c r="G100" s="64" t="n">
        <v>228585</v>
      </c>
      <c r="H100" s="64" t="n">
        <v>0</v>
      </c>
      <c r="I100" s="64" t="n">
        <v>0</v>
      </c>
      <c r="J100" s="64" t="n">
        <v>0</v>
      </c>
      <c r="K100" s="64" t="n">
        <v>0</v>
      </c>
      <c r="L100" s="64" t="n">
        <v>0</v>
      </c>
      <c r="M100" s="64" t="n">
        <v>0</v>
      </c>
      <c r="N100" s="64" t="n">
        <v>0</v>
      </c>
      <c r="O100" s="64" t="n">
        <v>0</v>
      </c>
      <c r="P100" s="64" t="n">
        <v>0</v>
      </c>
      <c r="Q100" s="64" t="n">
        <v>0</v>
      </c>
      <c r="R100" s="65" t="n">
        <f aca="false">F100+K100</f>
        <v>228585</v>
      </c>
    </row>
    <row r="101" customFormat="false" ht="33" hidden="false" customHeight="true" outlineLevel="0" collapsed="false">
      <c r="B101" s="22" t="s">
        <v>168</v>
      </c>
      <c r="C101" s="22" t="s">
        <v>169</v>
      </c>
      <c r="D101" s="22" t="s">
        <v>54</v>
      </c>
      <c r="E101" s="23" t="s">
        <v>170</v>
      </c>
      <c r="F101" s="64" t="n">
        <f aca="false">F103</f>
        <v>21633</v>
      </c>
      <c r="G101" s="64" t="n">
        <f aca="false">G103</f>
        <v>21633</v>
      </c>
      <c r="H101" s="64" t="n">
        <v>0</v>
      </c>
      <c r="I101" s="64" t="n">
        <v>0</v>
      </c>
      <c r="J101" s="64" t="n">
        <v>0</v>
      </c>
      <c r="K101" s="64" t="n">
        <v>0</v>
      </c>
      <c r="L101" s="64" t="n">
        <v>0</v>
      </c>
      <c r="M101" s="64" t="n">
        <v>0</v>
      </c>
      <c r="N101" s="64" t="n">
        <v>0</v>
      </c>
      <c r="O101" s="64" t="n">
        <v>0</v>
      </c>
      <c r="P101" s="64" t="n">
        <v>0</v>
      </c>
      <c r="Q101" s="64" t="n">
        <v>0</v>
      </c>
      <c r="R101" s="65" t="n">
        <f aca="false">F101+K101</f>
        <v>21633</v>
      </c>
    </row>
    <row r="102" customFormat="false" ht="18" hidden="false" customHeight="true" outlineLevel="0" collapsed="false">
      <c r="B102" s="86"/>
      <c r="C102" s="86"/>
      <c r="D102" s="22"/>
      <c r="E102" s="23" t="s">
        <v>34</v>
      </c>
      <c r="F102" s="64"/>
      <c r="G102" s="64"/>
      <c r="H102" s="64"/>
      <c r="I102" s="64"/>
      <c r="J102" s="64"/>
      <c r="K102" s="64"/>
      <c r="L102" s="64"/>
      <c r="M102" s="64"/>
      <c r="N102" s="64"/>
      <c r="O102" s="64"/>
      <c r="P102" s="64"/>
      <c r="Q102" s="64"/>
      <c r="R102" s="65"/>
    </row>
    <row r="103" customFormat="false" ht="129" hidden="false" customHeight="true" outlineLevel="0" collapsed="false">
      <c r="B103" s="87"/>
      <c r="C103" s="88"/>
      <c r="D103" s="30"/>
      <c r="E103" s="73" t="s">
        <v>120</v>
      </c>
      <c r="F103" s="64" t="n">
        <f aca="false">G103</f>
        <v>21633</v>
      </c>
      <c r="G103" s="64" t="n">
        <v>21633</v>
      </c>
      <c r="H103" s="64" t="n">
        <v>0</v>
      </c>
      <c r="I103" s="64" t="n">
        <v>0</v>
      </c>
      <c r="J103" s="64" t="n">
        <v>0</v>
      </c>
      <c r="K103" s="64" t="n">
        <v>0</v>
      </c>
      <c r="L103" s="64" t="n">
        <v>0</v>
      </c>
      <c r="M103" s="64" t="n">
        <v>0</v>
      </c>
      <c r="N103" s="64" t="n">
        <v>0</v>
      </c>
      <c r="O103" s="64" t="n">
        <v>0</v>
      </c>
      <c r="P103" s="64" t="n">
        <v>0</v>
      </c>
      <c r="Q103" s="64" t="n">
        <v>0</v>
      </c>
      <c r="R103" s="65" t="n">
        <f aca="false">F103+K103</f>
        <v>21633</v>
      </c>
    </row>
    <row r="104" customFormat="false" ht="34.5" hidden="false" customHeight="true" outlineLevel="0" collapsed="false">
      <c r="B104" s="28"/>
      <c r="C104" s="89" t="n">
        <v>3100</v>
      </c>
      <c r="D104" s="84"/>
      <c r="E104" s="26" t="s">
        <v>171</v>
      </c>
      <c r="F104" s="64" t="n">
        <f aca="false">F105+F107</f>
        <v>2714124</v>
      </c>
      <c r="G104" s="64" t="n">
        <f aca="false">G105+G107</f>
        <v>2714124</v>
      </c>
      <c r="H104" s="64" t="n">
        <f aca="false">H105+H107</f>
        <v>1912353</v>
      </c>
      <c r="I104" s="64" t="n">
        <f aca="false">I105+I107</f>
        <v>129744</v>
      </c>
      <c r="J104" s="64" t="n">
        <f aca="false">J105+J107</f>
        <v>0</v>
      </c>
      <c r="K104" s="64" t="n">
        <f aca="false">K105+K107</f>
        <v>22358</v>
      </c>
      <c r="L104" s="64" t="n">
        <f aca="false">L105+L107</f>
        <v>0</v>
      </c>
      <c r="M104" s="64" t="n">
        <f aca="false">M105+M107</f>
        <v>0</v>
      </c>
      <c r="N104" s="64" t="n">
        <f aca="false">N105+N107</f>
        <v>22358</v>
      </c>
      <c r="O104" s="64" t="n">
        <f aca="false">O105+O107</f>
        <v>7736</v>
      </c>
      <c r="P104" s="64" t="n">
        <f aca="false">P105+P107</f>
        <v>0</v>
      </c>
      <c r="Q104" s="64" t="n">
        <f aca="false">Q105+Q107</f>
        <v>0</v>
      </c>
      <c r="R104" s="64" t="n">
        <f aca="false">R105+R107</f>
        <v>2736482</v>
      </c>
    </row>
    <row r="105" customFormat="false" ht="43.5" hidden="false" customHeight="true" outlineLevel="0" collapsed="false">
      <c r="A105" s="3" t="n">
        <v>91204</v>
      </c>
      <c r="B105" s="22" t="s">
        <v>172</v>
      </c>
      <c r="C105" s="22" t="s">
        <v>173</v>
      </c>
      <c r="D105" s="22" t="s">
        <v>56</v>
      </c>
      <c r="E105" s="23" t="s">
        <v>174</v>
      </c>
      <c r="F105" s="64" t="n">
        <f aca="false">G105</f>
        <v>2615010</v>
      </c>
      <c r="G105" s="64" t="n">
        <f aca="false">7975461-5357921-2530</f>
        <v>2615010</v>
      </c>
      <c r="H105" s="64" t="n">
        <f aca="false">5778291-3858910-7028</f>
        <v>1912353</v>
      </c>
      <c r="I105" s="64" t="n">
        <f aca="false">234906+8652+3-113817</f>
        <v>129744</v>
      </c>
      <c r="J105" s="64" t="n">
        <v>0</v>
      </c>
      <c r="K105" s="64" t="n">
        <f aca="false">N105+Q105</f>
        <v>22358</v>
      </c>
      <c r="L105" s="64" t="n">
        <v>0</v>
      </c>
      <c r="M105" s="64" t="n">
        <v>0</v>
      </c>
      <c r="N105" s="64" t="n">
        <f aca="false">87657-65299</f>
        <v>22358</v>
      </c>
      <c r="O105" s="64" t="n">
        <f aca="false">67014-59278</f>
        <v>7736</v>
      </c>
      <c r="P105" s="65" t="n">
        <v>0</v>
      </c>
      <c r="Q105" s="65"/>
      <c r="R105" s="65" t="n">
        <f aca="false">F105+K105</f>
        <v>2637368</v>
      </c>
    </row>
    <row r="106" customFormat="false" ht="35.25" hidden="true" customHeight="true" outlineLevel="0" collapsed="false">
      <c r="B106" s="22"/>
      <c r="C106" s="22"/>
      <c r="D106" s="90"/>
      <c r="E106" s="23" t="s">
        <v>57</v>
      </c>
      <c r="F106" s="64" t="n">
        <f aca="false">G106</f>
        <v>0</v>
      </c>
      <c r="G106" s="64"/>
      <c r="H106" s="64"/>
      <c r="I106" s="64" t="n">
        <v>0</v>
      </c>
      <c r="J106" s="64" t="n">
        <v>0</v>
      </c>
      <c r="K106" s="64" t="n">
        <v>0</v>
      </c>
      <c r="L106" s="64" t="n">
        <v>0</v>
      </c>
      <c r="M106" s="64" t="n">
        <v>0</v>
      </c>
      <c r="N106" s="64" t="n">
        <v>0</v>
      </c>
      <c r="O106" s="64" t="n">
        <v>0</v>
      </c>
      <c r="P106" s="64" t="n">
        <v>0</v>
      </c>
      <c r="Q106" s="64" t="n">
        <v>0</v>
      </c>
      <c r="R106" s="65" t="n">
        <f aca="false">F106+K106</f>
        <v>0</v>
      </c>
    </row>
    <row r="107" customFormat="false" ht="51" hidden="false" customHeight="true" outlineLevel="0" collapsed="false">
      <c r="A107" s="3" t="n">
        <v>91205</v>
      </c>
      <c r="B107" s="22" t="s">
        <v>175</v>
      </c>
      <c r="C107" s="22" t="s">
        <v>176</v>
      </c>
      <c r="D107" s="22" t="s">
        <v>54</v>
      </c>
      <c r="E107" s="23" t="s">
        <v>177</v>
      </c>
      <c r="F107" s="64" t="n">
        <f aca="false">G107</f>
        <v>99114</v>
      </c>
      <c r="G107" s="64" t="n">
        <f aca="false">299068-197710-2244</f>
        <v>99114</v>
      </c>
      <c r="H107" s="64" t="n">
        <v>0</v>
      </c>
      <c r="I107" s="64" t="n">
        <v>0</v>
      </c>
      <c r="J107" s="64" t="n">
        <v>0</v>
      </c>
      <c r="K107" s="65" t="n">
        <v>0</v>
      </c>
      <c r="L107" s="64" t="n">
        <v>0</v>
      </c>
      <c r="M107" s="64" t="n">
        <v>0</v>
      </c>
      <c r="N107" s="65" t="n">
        <v>0</v>
      </c>
      <c r="O107" s="65" t="n">
        <v>0</v>
      </c>
      <c r="P107" s="65" t="n">
        <v>0</v>
      </c>
      <c r="Q107" s="65" t="n">
        <v>0</v>
      </c>
      <c r="R107" s="65" t="n">
        <f aca="false">F107+K107</f>
        <v>99114</v>
      </c>
    </row>
    <row r="108" customFormat="false" ht="23.25" hidden="false" customHeight="true" outlineLevel="0" collapsed="false">
      <c r="B108" s="22"/>
      <c r="C108" s="69" t="s">
        <v>63</v>
      </c>
      <c r="D108" s="69"/>
      <c r="E108" s="26" t="s">
        <v>64</v>
      </c>
      <c r="F108" s="64" t="n">
        <f aca="false">F109</f>
        <v>15274</v>
      </c>
      <c r="G108" s="64" t="n">
        <f aca="false">G109</f>
        <v>15274</v>
      </c>
      <c r="H108" s="64" t="n">
        <f aca="false">H109</f>
        <v>0</v>
      </c>
      <c r="I108" s="64" t="n">
        <f aca="false">I109</f>
        <v>0</v>
      </c>
      <c r="J108" s="64" t="n">
        <f aca="false">J109</f>
        <v>0</v>
      </c>
      <c r="K108" s="64" t="n">
        <f aca="false">K109</f>
        <v>0</v>
      </c>
      <c r="L108" s="64" t="n">
        <v>0</v>
      </c>
      <c r="M108" s="64" t="n">
        <v>0</v>
      </c>
      <c r="N108" s="64" t="n">
        <f aca="false">N109</f>
        <v>0</v>
      </c>
      <c r="O108" s="64" t="n">
        <f aca="false">O109</f>
        <v>0</v>
      </c>
      <c r="P108" s="64" t="n">
        <f aca="false">P109</f>
        <v>0</v>
      </c>
      <c r="Q108" s="64" t="n">
        <f aca="false">Q109</f>
        <v>0</v>
      </c>
      <c r="R108" s="65" t="n">
        <f aca="false">F108+K108</f>
        <v>15274</v>
      </c>
    </row>
    <row r="109" customFormat="false" ht="34.5" hidden="false" customHeight="true" outlineLevel="0" collapsed="false">
      <c r="A109" s="3" t="n">
        <v>91209</v>
      </c>
      <c r="B109" s="22" t="s">
        <v>178</v>
      </c>
      <c r="C109" s="22" t="s">
        <v>94</v>
      </c>
      <c r="D109" s="22" t="s">
        <v>37</v>
      </c>
      <c r="E109" s="23" t="s">
        <v>95</v>
      </c>
      <c r="F109" s="64" t="n">
        <f aca="false">G109</f>
        <v>15274</v>
      </c>
      <c r="G109" s="64" t="n">
        <f aca="false">191279-176005</f>
        <v>15274</v>
      </c>
      <c r="H109" s="64" t="n">
        <v>0</v>
      </c>
      <c r="I109" s="64" t="n">
        <v>0</v>
      </c>
      <c r="J109" s="64" t="n">
        <v>0</v>
      </c>
      <c r="K109" s="65" t="n">
        <v>0</v>
      </c>
      <c r="L109" s="64" t="n">
        <v>0</v>
      </c>
      <c r="M109" s="64" t="n">
        <v>0</v>
      </c>
      <c r="N109" s="65" t="n">
        <v>0</v>
      </c>
      <c r="O109" s="65" t="n">
        <v>0</v>
      </c>
      <c r="P109" s="65" t="n">
        <v>0</v>
      </c>
      <c r="Q109" s="65" t="n">
        <v>0</v>
      </c>
      <c r="R109" s="65" t="n">
        <f aca="false">F109+K109</f>
        <v>15274</v>
      </c>
    </row>
    <row r="110" customFormat="false" ht="18.75" hidden="false" customHeight="true" outlineLevel="0" collapsed="false">
      <c r="B110" s="28" t="s">
        <v>179</v>
      </c>
      <c r="C110" s="28" t="s">
        <v>180</v>
      </c>
      <c r="D110" s="22" t="s">
        <v>181</v>
      </c>
      <c r="E110" s="23" t="s">
        <v>182</v>
      </c>
      <c r="F110" s="64" t="n">
        <f aca="false">G110</f>
        <v>30548</v>
      </c>
      <c r="G110" s="64" t="n">
        <f aca="false">G113</f>
        <v>30548</v>
      </c>
      <c r="H110" s="64" t="n">
        <f aca="false">H113</f>
        <v>25040</v>
      </c>
      <c r="I110" s="64" t="n">
        <f aca="false">I113</f>
        <v>0</v>
      </c>
      <c r="J110" s="64" t="n">
        <f aca="false">J111</f>
        <v>0</v>
      </c>
      <c r="K110" s="64" t="n">
        <f aca="false">K111</f>
        <v>0</v>
      </c>
      <c r="L110" s="64" t="n">
        <f aca="false">L111</f>
        <v>0</v>
      </c>
      <c r="M110" s="64" t="n">
        <f aca="false">M111</f>
        <v>0</v>
      </c>
      <c r="N110" s="64" t="n">
        <f aca="false">N111</f>
        <v>0</v>
      </c>
      <c r="O110" s="64" t="n">
        <f aca="false">O111</f>
        <v>0</v>
      </c>
      <c r="P110" s="64" t="n">
        <f aca="false">P111</f>
        <v>0</v>
      </c>
      <c r="Q110" s="64" t="n">
        <f aca="false">Q111</f>
        <v>0</v>
      </c>
      <c r="R110" s="65" t="n">
        <f aca="false">F110+K110</f>
        <v>30548</v>
      </c>
    </row>
    <row r="111" customFormat="false" ht="18.75" hidden="false" customHeight="true" outlineLevel="0" collapsed="false">
      <c r="B111" s="28"/>
      <c r="C111" s="28"/>
      <c r="D111" s="22"/>
      <c r="E111" s="23"/>
      <c r="F111" s="64"/>
      <c r="G111" s="64"/>
      <c r="H111" s="64"/>
      <c r="I111" s="64"/>
      <c r="J111" s="64"/>
      <c r="K111" s="64"/>
      <c r="L111" s="64"/>
      <c r="M111" s="64"/>
      <c r="N111" s="64"/>
      <c r="O111" s="64"/>
      <c r="P111" s="64"/>
      <c r="Q111" s="64"/>
      <c r="R111" s="65"/>
    </row>
    <row r="112" customFormat="false" ht="18.75" hidden="false" customHeight="true" outlineLevel="0" collapsed="false">
      <c r="B112" s="28"/>
      <c r="C112" s="9"/>
      <c r="D112" s="86"/>
      <c r="E112" s="91" t="s">
        <v>34</v>
      </c>
      <c r="F112" s="64"/>
      <c r="G112" s="64"/>
      <c r="H112" s="64"/>
      <c r="I112" s="64"/>
      <c r="J112" s="64"/>
      <c r="K112" s="65"/>
      <c r="L112" s="64"/>
      <c r="M112" s="64"/>
      <c r="N112" s="65"/>
      <c r="O112" s="65"/>
      <c r="P112" s="65"/>
      <c r="Q112" s="65"/>
      <c r="R112" s="65"/>
    </row>
    <row r="113" customFormat="false" ht="42.75" hidden="false" customHeight="true" outlineLevel="0" collapsed="false">
      <c r="B113" s="28"/>
      <c r="C113" s="9"/>
      <c r="D113" s="86"/>
      <c r="E113" s="91" t="s">
        <v>183</v>
      </c>
      <c r="F113" s="64" t="n">
        <f aca="false">G113</f>
        <v>30548</v>
      </c>
      <c r="G113" s="64" t="n">
        <v>30548</v>
      </c>
      <c r="H113" s="64" t="n">
        <v>25040</v>
      </c>
      <c r="I113" s="64" t="n">
        <v>0</v>
      </c>
      <c r="J113" s="64" t="n">
        <v>0</v>
      </c>
      <c r="K113" s="64" t="n">
        <v>0</v>
      </c>
      <c r="L113" s="64" t="n">
        <v>0</v>
      </c>
      <c r="M113" s="64" t="n">
        <v>0</v>
      </c>
      <c r="N113" s="64" t="n">
        <v>0</v>
      </c>
      <c r="O113" s="64" t="n">
        <v>0</v>
      </c>
      <c r="P113" s="64" t="n">
        <v>0</v>
      </c>
      <c r="Q113" s="64" t="n">
        <v>0</v>
      </c>
      <c r="R113" s="65" t="n">
        <f aca="false">F113+K113</f>
        <v>30548</v>
      </c>
    </row>
    <row r="114" customFormat="false" ht="96.75" hidden="false" customHeight="true" outlineLevel="0" collapsed="false">
      <c r="B114" s="28" t="s">
        <v>184</v>
      </c>
      <c r="C114" s="28" t="s">
        <v>185</v>
      </c>
      <c r="D114" s="22" t="s">
        <v>45</v>
      </c>
      <c r="E114" s="23" t="s">
        <v>186</v>
      </c>
      <c r="F114" s="64" t="n">
        <f aca="false">F116</f>
        <v>511299</v>
      </c>
      <c r="G114" s="64" t="n">
        <f aca="false">G116</f>
        <v>511299</v>
      </c>
      <c r="H114" s="64" t="n">
        <f aca="false">H116</f>
        <v>0</v>
      </c>
      <c r="I114" s="64" t="n">
        <f aca="false">I116</f>
        <v>0</v>
      </c>
      <c r="J114" s="64" t="n">
        <f aca="false">J116</f>
        <v>0</v>
      </c>
      <c r="K114" s="64" t="n">
        <f aca="false">K116</f>
        <v>0</v>
      </c>
      <c r="L114" s="64" t="n">
        <v>0</v>
      </c>
      <c r="M114" s="64" t="n">
        <v>0</v>
      </c>
      <c r="N114" s="64" t="n">
        <f aca="false">N116</f>
        <v>0</v>
      </c>
      <c r="O114" s="64" t="n">
        <f aca="false">O116</f>
        <v>0</v>
      </c>
      <c r="P114" s="64" t="n">
        <f aca="false">P116</f>
        <v>0</v>
      </c>
      <c r="Q114" s="64" t="n">
        <f aca="false">Q116</f>
        <v>0</v>
      </c>
      <c r="R114" s="65" t="n">
        <f aca="false">F114+K114</f>
        <v>511299</v>
      </c>
    </row>
    <row r="115" customFormat="false" ht="22.5" hidden="false" customHeight="true" outlineLevel="0" collapsed="false">
      <c r="B115" s="28"/>
      <c r="C115" s="28"/>
      <c r="D115" s="22"/>
      <c r="E115" s="23" t="s">
        <v>34</v>
      </c>
      <c r="F115" s="64"/>
      <c r="G115" s="64"/>
      <c r="H115" s="64"/>
      <c r="I115" s="64"/>
      <c r="J115" s="64"/>
      <c r="K115" s="64"/>
      <c r="L115" s="64"/>
      <c r="M115" s="64"/>
      <c r="N115" s="64"/>
      <c r="O115" s="64"/>
      <c r="P115" s="64"/>
      <c r="Q115" s="64"/>
      <c r="R115" s="65"/>
    </row>
    <row r="116" customFormat="false" ht="123" hidden="false" customHeight="true" outlineLevel="0" collapsed="false">
      <c r="B116" s="38"/>
      <c r="C116" s="38"/>
      <c r="D116" s="30"/>
      <c r="E116" s="73" t="s">
        <v>121</v>
      </c>
      <c r="F116" s="64" t="n">
        <f aca="false">G116</f>
        <v>511299</v>
      </c>
      <c r="G116" s="64" t="n">
        <v>511299</v>
      </c>
      <c r="H116" s="64" t="n">
        <v>0</v>
      </c>
      <c r="I116" s="64" t="n">
        <v>0</v>
      </c>
      <c r="J116" s="64" t="n">
        <v>0</v>
      </c>
      <c r="K116" s="65" t="n">
        <v>0</v>
      </c>
      <c r="L116" s="64" t="n">
        <v>0</v>
      </c>
      <c r="M116" s="64" t="n">
        <v>0</v>
      </c>
      <c r="N116" s="65" t="n">
        <v>0</v>
      </c>
      <c r="O116" s="65" t="n">
        <v>0</v>
      </c>
      <c r="P116" s="65" t="n">
        <v>0</v>
      </c>
      <c r="Q116" s="65" t="n">
        <v>0</v>
      </c>
      <c r="R116" s="65" t="n">
        <f aca="false">F116+K116</f>
        <v>511299</v>
      </c>
    </row>
    <row r="117" customFormat="false" ht="20.25" hidden="false" customHeight="true" outlineLevel="0" collapsed="false">
      <c r="B117" s="38"/>
      <c r="C117" s="28" t="s">
        <v>96</v>
      </c>
      <c r="D117" s="30"/>
      <c r="E117" s="92" t="s">
        <v>97</v>
      </c>
      <c r="F117" s="64" t="n">
        <f aca="false">F118</f>
        <v>1119286</v>
      </c>
      <c r="G117" s="64" t="n">
        <f aca="false">G118</f>
        <v>1119286</v>
      </c>
      <c r="H117" s="64" t="n">
        <f aca="false">H118</f>
        <v>0</v>
      </c>
      <c r="I117" s="64" t="n">
        <f aca="false">I118</f>
        <v>0</v>
      </c>
      <c r="J117" s="64" t="n">
        <f aca="false">J118</f>
        <v>0</v>
      </c>
      <c r="K117" s="65" t="n">
        <v>0</v>
      </c>
      <c r="L117" s="64" t="n">
        <v>0</v>
      </c>
      <c r="M117" s="64" t="n">
        <v>0</v>
      </c>
      <c r="N117" s="65" t="n">
        <v>0</v>
      </c>
      <c r="O117" s="65" t="n">
        <v>0</v>
      </c>
      <c r="P117" s="65" t="n">
        <v>0</v>
      </c>
      <c r="Q117" s="65" t="n">
        <v>0</v>
      </c>
      <c r="R117" s="65" t="n">
        <f aca="false">F117+K117</f>
        <v>1119286</v>
      </c>
    </row>
    <row r="118" customFormat="false" ht="20.25" hidden="false" customHeight="true" outlineLevel="0" collapsed="false">
      <c r="B118" s="28" t="s">
        <v>187</v>
      </c>
      <c r="C118" s="28" t="s">
        <v>99</v>
      </c>
      <c r="D118" s="22" t="s">
        <v>100</v>
      </c>
      <c r="E118" s="23" t="s">
        <v>101</v>
      </c>
      <c r="F118" s="64" t="n">
        <f aca="false">G118</f>
        <v>1119286</v>
      </c>
      <c r="G118" s="64" t="n">
        <v>1119286</v>
      </c>
      <c r="H118" s="64" t="n">
        <v>0</v>
      </c>
      <c r="I118" s="64" t="n">
        <v>0</v>
      </c>
      <c r="J118" s="64" t="n">
        <f aca="false">I118</f>
        <v>0</v>
      </c>
      <c r="K118" s="64" t="n">
        <f aca="false">J118</f>
        <v>0</v>
      </c>
      <c r="L118" s="64" t="n">
        <f aca="false">K118</f>
        <v>0</v>
      </c>
      <c r="M118" s="64" t="n">
        <f aca="false">L118</f>
        <v>0</v>
      </c>
      <c r="N118" s="64" t="n">
        <f aca="false">M118</f>
        <v>0</v>
      </c>
      <c r="O118" s="64" t="n">
        <f aca="false">N118</f>
        <v>0</v>
      </c>
      <c r="P118" s="64" t="n">
        <f aca="false">O118</f>
        <v>0</v>
      </c>
      <c r="Q118" s="64" t="n">
        <f aca="false">P118</f>
        <v>0</v>
      </c>
      <c r="R118" s="65" t="n">
        <f aca="false">F118+K118</f>
        <v>1119286</v>
      </c>
    </row>
    <row r="119" customFormat="false" ht="21" hidden="false" customHeight="true" outlineLevel="0" collapsed="false">
      <c r="B119" s="28"/>
      <c r="C119" s="28"/>
      <c r="D119" s="22"/>
      <c r="E119" s="23"/>
      <c r="F119" s="64"/>
      <c r="G119" s="64"/>
      <c r="H119" s="64"/>
      <c r="I119" s="64"/>
      <c r="J119" s="64"/>
      <c r="K119" s="64"/>
      <c r="L119" s="64"/>
      <c r="M119" s="64"/>
      <c r="N119" s="64"/>
      <c r="O119" s="64"/>
      <c r="P119" s="64"/>
      <c r="Q119" s="64"/>
      <c r="R119" s="65"/>
    </row>
    <row r="120" customFormat="false" ht="21" hidden="false" customHeight="true" outlineLevel="0" collapsed="false">
      <c r="B120" s="28"/>
      <c r="C120" s="93"/>
      <c r="D120" s="86"/>
      <c r="E120" s="91" t="s">
        <v>34</v>
      </c>
      <c r="F120" s="78"/>
      <c r="G120" s="78"/>
      <c r="H120" s="78"/>
      <c r="I120" s="78"/>
      <c r="J120" s="78"/>
      <c r="K120" s="78"/>
      <c r="L120" s="78"/>
      <c r="M120" s="78"/>
      <c r="N120" s="78"/>
      <c r="O120" s="78"/>
      <c r="P120" s="78"/>
      <c r="Q120" s="78"/>
      <c r="R120" s="94"/>
    </row>
    <row r="121" customFormat="false" ht="81.75" hidden="false" customHeight="true" outlineLevel="0" collapsed="false">
      <c r="B121" s="28"/>
      <c r="C121" s="93"/>
      <c r="D121" s="86"/>
      <c r="E121" s="95" t="s">
        <v>188</v>
      </c>
      <c r="F121" s="78" t="n">
        <f aca="false">G121</f>
        <v>937218</v>
      </c>
      <c r="G121" s="78" t="n">
        <v>937218</v>
      </c>
      <c r="H121" s="78" t="n">
        <v>0</v>
      </c>
      <c r="I121" s="78" t="n">
        <v>0</v>
      </c>
      <c r="J121" s="78" t="n">
        <v>0</v>
      </c>
      <c r="K121" s="78" t="n">
        <v>0</v>
      </c>
      <c r="L121" s="78" t="n">
        <v>0</v>
      </c>
      <c r="M121" s="78" t="n">
        <v>0</v>
      </c>
      <c r="N121" s="78" t="n">
        <v>0</v>
      </c>
      <c r="O121" s="78" t="n">
        <v>0</v>
      </c>
      <c r="P121" s="78" t="n">
        <v>0</v>
      </c>
      <c r="Q121" s="78" t="n">
        <v>0</v>
      </c>
      <c r="R121" s="94" t="n">
        <f aca="false">F121+K121</f>
        <v>937218</v>
      </c>
    </row>
    <row r="122" customFormat="false" ht="36" hidden="false" customHeight="true" outlineLevel="0" collapsed="false">
      <c r="B122" s="28" t="s">
        <v>189</v>
      </c>
      <c r="C122" s="9"/>
      <c r="D122" s="30"/>
      <c r="E122" s="19" t="s">
        <v>190</v>
      </c>
      <c r="F122" s="64" t="n">
        <f aca="false">F125+F128+F126</f>
        <v>2110411</v>
      </c>
      <c r="G122" s="64" t="n">
        <f aca="false">G125+G128+G126</f>
        <v>2110411</v>
      </c>
      <c r="H122" s="64" t="n">
        <f aca="false">H125+H128+H126</f>
        <v>1656735</v>
      </c>
      <c r="I122" s="64" t="n">
        <f aca="false">I125+I128+I126</f>
        <v>43327</v>
      </c>
      <c r="J122" s="64" t="n">
        <f aca="false">J125+J128+J126</f>
        <v>0</v>
      </c>
      <c r="K122" s="64" t="n">
        <f aca="false">K125+K128+K126</f>
        <v>0</v>
      </c>
      <c r="L122" s="64" t="n">
        <v>0</v>
      </c>
      <c r="M122" s="64" t="n">
        <v>0</v>
      </c>
      <c r="N122" s="64" t="n">
        <f aca="false">N125+N128+N126</f>
        <v>0</v>
      </c>
      <c r="O122" s="64" t="n">
        <f aca="false">O125+O128+O126</f>
        <v>0</v>
      </c>
      <c r="P122" s="64" t="n">
        <f aca="false">P125+P128+P126</f>
        <v>0</v>
      </c>
      <c r="Q122" s="64" t="n">
        <f aca="false">Q125+Q128+Q126</f>
        <v>0</v>
      </c>
      <c r="R122" s="65" t="n">
        <f aca="false">F122+K122</f>
        <v>2110411</v>
      </c>
    </row>
    <row r="123" customFormat="false" ht="24" hidden="false" customHeight="true" outlineLevel="0" collapsed="false">
      <c r="B123" s="9"/>
      <c r="C123" s="9"/>
      <c r="D123" s="30"/>
      <c r="E123" s="23" t="s">
        <v>34</v>
      </c>
      <c r="F123" s="64"/>
      <c r="G123" s="64"/>
      <c r="H123" s="64"/>
      <c r="I123" s="64"/>
      <c r="J123" s="64"/>
      <c r="K123" s="65"/>
      <c r="L123" s="64"/>
      <c r="M123" s="64"/>
      <c r="N123" s="65"/>
      <c r="O123" s="65"/>
      <c r="P123" s="65"/>
      <c r="Q123" s="65"/>
      <c r="R123" s="65"/>
    </row>
    <row r="124" customFormat="false" ht="21.75" hidden="false" customHeight="true" outlineLevel="0" collapsed="false">
      <c r="B124" s="22"/>
      <c r="C124" s="69" t="s">
        <v>22</v>
      </c>
      <c r="D124" s="96"/>
      <c r="E124" s="26" t="s">
        <v>82</v>
      </c>
      <c r="F124" s="64" t="n">
        <f aca="false">F125</f>
        <v>2087211</v>
      </c>
      <c r="G124" s="64" t="n">
        <f aca="false">G125</f>
        <v>2087211</v>
      </c>
      <c r="H124" s="64" t="n">
        <f aca="false">H125</f>
        <v>1656735</v>
      </c>
      <c r="I124" s="64" t="n">
        <f aca="false">I125</f>
        <v>43327</v>
      </c>
      <c r="J124" s="64" t="n">
        <v>0</v>
      </c>
      <c r="K124" s="65" t="n">
        <f aca="false">K125</f>
        <v>0</v>
      </c>
      <c r="L124" s="64" t="n">
        <v>0</v>
      </c>
      <c r="M124" s="64" t="n">
        <v>0</v>
      </c>
      <c r="N124" s="65" t="n">
        <v>0</v>
      </c>
      <c r="O124" s="65" t="n">
        <v>0</v>
      </c>
      <c r="P124" s="65" t="n">
        <v>0</v>
      </c>
      <c r="Q124" s="65" t="n">
        <f aca="false">Q125</f>
        <v>0</v>
      </c>
      <c r="R124" s="65" t="n">
        <f aca="false">F124+K124</f>
        <v>2087211</v>
      </c>
    </row>
    <row r="125" customFormat="false" ht="48" hidden="false" customHeight="true" outlineLevel="0" collapsed="false">
      <c r="B125" s="22" t="s">
        <v>191</v>
      </c>
      <c r="C125" s="22" t="s">
        <v>24</v>
      </c>
      <c r="D125" s="22" t="s">
        <v>25</v>
      </c>
      <c r="E125" s="23" t="s">
        <v>84</v>
      </c>
      <c r="F125" s="65" t="n">
        <f aca="false">G125</f>
        <v>2087211</v>
      </c>
      <c r="G125" s="65" t="n">
        <f aca="false">1999753+87458</f>
        <v>2087211</v>
      </c>
      <c r="H125" s="65" t="n">
        <f aca="false">1585048+71687</f>
        <v>1656735</v>
      </c>
      <c r="I125" s="65" t="n">
        <v>43327</v>
      </c>
      <c r="J125" s="64" t="n">
        <v>0</v>
      </c>
      <c r="K125" s="65" t="n">
        <v>0</v>
      </c>
      <c r="L125" s="64" t="n">
        <v>0</v>
      </c>
      <c r="M125" s="64" t="n">
        <v>0</v>
      </c>
      <c r="N125" s="65" t="n">
        <v>0</v>
      </c>
      <c r="O125" s="65" t="n">
        <v>0</v>
      </c>
      <c r="P125" s="65" t="n">
        <v>0</v>
      </c>
      <c r="Q125" s="65" t="n">
        <v>0</v>
      </c>
      <c r="R125" s="65" t="n">
        <f aca="false">F125+K125</f>
        <v>2087211</v>
      </c>
    </row>
    <row r="126" customFormat="false" ht="20.25" hidden="true" customHeight="true" outlineLevel="0" collapsed="false">
      <c r="B126" s="22"/>
      <c r="C126" s="69" t="s">
        <v>192</v>
      </c>
      <c r="D126" s="22"/>
      <c r="E126" s="26" t="s">
        <v>193</v>
      </c>
      <c r="F126" s="64" t="n">
        <f aca="false">G126</f>
        <v>0</v>
      </c>
      <c r="G126" s="64" t="n">
        <f aca="false">G127</f>
        <v>0</v>
      </c>
      <c r="H126" s="64" t="n">
        <v>0</v>
      </c>
      <c r="I126" s="64" t="n">
        <v>0</v>
      </c>
      <c r="J126" s="64" t="n">
        <v>0</v>
      </c>
      <c r="K126" s="65" t="n">
        <v>0</v>
      </c>
      <c r="L126" s="64" t="n">
        <v>0</v>
      </c>
      <c r="M126" s="64" t="n">
        <v>0</v>
      </c>
      <c r="N126" s="65" t="n">
        <v>0</v>
      </c>
      <c r="O126" s="65" t="n">
        <v>0</v>
      </c>
      <c r="P126" s="65" t="n">
        <v>0</v>
      </c>
      <c r="Q126" s="65" t="n">
        <v>0</v>
      </c>
      <c r="R126" s="65" t="n">
        <f aca="false">F126+K126</f>
        <v>0</v>
      </c>
    </row>
    <row r="127" customFormat="false" ht="48" hidden="true" customHeight="true" outlineLevel="0" collapsed="false">
      <c r="B127" s="22" t="s">
        <v>194</v>
      </c>
      <c r="C127" s="22" t="s">
        <v>29</v>
      </c>
      <c r="D127" s="22" t="s">
        <v>30</v>
      </c>
      <c r="E127" s="23" t="s">
        <v>31</v>
      </c>
      <c r="F127" s="64" t="n">
        <f aca="false">G127</f>
        <v>0</v>
      </c>
      <c r="G127" s="64"/>
      <c r="H127" s="64" t="n">
        <v>0</v>
      </c>
      <c r="I127" s="64" t="n">
        <v>0</v>
      </c>
      <c r="J127" s="64" t="n">
        <v>0</v>
      </c>
      <c r="K127" s="65" t="n">
        <v>0</v>
      </c>
      <c r="L127" s="64" t="n">
        <v>0</v>
      </c>
      <c r="M127" s="64" t="n">
        <v>0</v>
      </c>
      <c r="N127" s="65" t="n">
        <v>0</v>
      </c>
      <c r="O127" s="65" t="n">
        <v>0</v>
      </c>
      <c r="P127" s="65" t="n">
        <v>0</v>
      </c>
      <c r="Q127" s="65" t="n">
        <v>0</v>
      </c>
      <c r="R127" s="65" t="n">
        <f aca="false">F127+K127</f>
        <v>0</v>
      </c>
    </row>
    <row r="128" customFormat="false" ht="18.75" hidden="false" customHeight="true" outlineLevel="0" collapsed="false">
      <c r="B128" s="22"/>
      <c r="C128" s="69" t="s">
        <v>32</v>
      </c>
      <c r="D128" s="17"/>
      <c r="E128" s="26" t="s">
        <v>86</v>
      </c>
      <c r="F128" s="64" t="n">
        <f aca="false">F130</f>
        <v>23200</v>
      </c>
      <c r="G128" s="64" t="n">
        <f aca="false">G130</f>
        <v>23200</v>
      </c>
      <c r="H128" s="64" t="n">
        <v>0</v>
      </c>
      <c r="I128" s="64" t="n">
        <v>0</v>
      </c>
      <c r="J128" s="64" t="n">
        <v>0</v>
      </c>
      <c r="K128" s="65" t="n">
        <v>0</v>
      </c>
      <c r="L128" s="64" t="n">
        <v>0</v>
      </c>
      <c r="M128" s="64" t="n">
        <v>0</v>
      </c>
      <c r="N128" s="65" t="n">
        <v>0</v>
      </c>
      <c r="O128" s="65" t="n">
        <v>0</v>
      </c>
      <c r="P128" s="65" t="n">
        <v>0</v>
      </c>
      <c r="Q128" s="65" t="n">
        <v>0</v>
      </c>
      <c r="R128" s="65" t="n">
        <f aca="false">F128+K128</f>
        <v>23200</v>
      </c>
    </row>
    <row r="129" customFormat="false" ht="18.75" hidden="false" customHeight="true" outlineLevel="0" collapsed="false">
      <c r="B129" s="22"/>
      <c r="C129" s="69" t="s">
        <v>195</v>
      </c>
      <c r="D129" s="17"/>
      <c r="E129" s="26" t="s">
        <v>58</v>
      </c>
      <c r="F129" s="64" t="n">
        <f aca="false">F130</f>
        <v>23200</v>
      </c>
      <c r="G129" s="64" t="n">
        <f aca="false">G130</f>
        <v>23200</v>
      </c>
      <c r="H129" s="64" t="n">
        <f aca="false">H130</f>
        <v>0</v>
      </c>
      <c r="I129" s="64" t="n">
        <f aca="false">I130</f>
        <v>0</v>
      </c>
      <c r="J129" s="64" t="n">
        <f aca="false">J130</f>
        <v>0</v>
      </c>
      <c r="K129" s="64" t="n">
        <f aca="false">K130</f>
        <v>0</v>
      </c>
      <c r="L129" s="64" t="n">
        <v>0</v>
      </c>
      <c r="M129" s="64" t="n">
        <v>0</v>
      </c>
      <c r="N129" s="64" t="n">
        <f aca="false">N130</f>
        <v>0</v>
      </c>
      <c r="O129" s="64" t="n">
        <f aca="false">O130</f>
        <v>0</v>
      </c>
      <c r="P129" s="64" t="n">
        <f aca="false">P130</f>
        <v>0</v>
      </c>
      <c r="Q129" s="64" t="n">
        <f aca="false">Q130</f>
        <v>0</v>
      </c>
      <c r="R129" s="65" t="n">
        <f aca="false">F129+K129</f>
        <v>23200</v>
      </c>
    </row>
    <row r="130" customFormat="false" ht="22.5" hidden="false" customHeight="true" outlineLevel="0" collapsed="false">
      <c r="B130" s="22" t="s">
        <v>196</v>
      </c>
      <c r="C130" s="22" t="s">
        <v>197</v>
      </c>
      <c r="D130" s="22" t="s">
        <v>45</v>
      </c>
      <c r="E130" s="23" t="s">
        <v>198</v>
      </c>
      <c r="F130" s="64" t="n">
        <f aca="false">G130</f>
        <v>23200</v>
      </c>
      <c r="G130" s="64" t="n">
        <v>23200</v>
      </c>
      <c r="H130" s="64" t="n">
        <v>0</v>
      </c>
      <c r="I130" s="64" t="n">
        <v>0</v>
      </c>
      <c r="J130" s="64" t="n">
        <v>0</v>
      </c>
      <c r="K130" s="64" t="n">
        <v>0</v>
      </c>
      <c r="L130" s="64" t="n">
        <v>0</v>
      </c>
      <c r="M130" s="64" t="n">
        <v>0</v>
      </c>
      <c r="N130" s="65" t="n">
        <v>0</v>
      </c>
      <c r="O130" s="65" t="n">
        <v>0</v>
      </c>
      <c r="P130" s="65" t="n">
        <v>0</v>
      </c>
      <c r="Q130" s="65" t="n">
        <v>0</v>
      </c>
      <c r="R130" s="65" t="n">
        <f aca="false">F130+K130</f>
        <v>23200</v>
      </c>
    </row>
    <row r="131" customFormat="false" ht="31.5" hidden="false" customHeight="true" outlineLevel="0" collapsed="false">
      <c r="B131" s="22" t="s">
        <v>199</v>
      </c>
      <c r="C131" s="97"/>
      <c r="D131" s="30"/>
      <c r="E131" s="19" t="s">
        <v>200</v>
      </c>
      <c r="F131" s="64" t="n">
        <f aca="false">F133+F135+F141</f>
        <v>5863313</v>
      </c>
      <c r="G131" s="64" t="n">
        <f aca="false">G133+G135+G141</f>
        <v>5863313</v>
      </c>
      <c r="H131" s="64" t="n">
        <f aca="false">H133+H135+H141</f>
        <v>628873</v>
      </c>
      <c r="I131" s="64" t="n">
        <f aca="false">I133+I135+I141</f>
        <v>37136</v>
      </c>
      <c r="J131" s="64" t="n">
        <f aca="false">J133+J135+J141</f>
        <v>0</v>
      </c>
      <c r="K131" s="64" t="n">
        <f aca="false">K133+K135+K141</f>
        <v>18402</v>
      </c>
      <c r="L131" s="64" t="n">
        <v>0</v>
      </c>
      <c r="M131" s="64" t="n">
        <v>0</v>
      </c>
      <c r="N131" s="64" t="n">
        <f aca="false">N133+N135+N141</f>
        <v>18402</v>
      </c>
      <c r="O131" s="64" t="n">
        <f aca="false">O133+O135+O141</f>
        <v>0</v>
      </c>
      <c r="P131" s="64" t="n">
        <f aca="false">P133+P135+P141</f>
        <v>0</v>
      </c>
      <c r="Q131" s="64" t="n">
        <f aca="false">Q133+Q135+Q141</f>
        <v>0</v>
      </c>
      <c r="R131" s="64" t="n">
        <f aca="false">R133+R135+R141</f>
        <v>5881715</v>
      </c>
    </row>
    <row r="132" customFormat="false" ht="17.25" hidden="false" customHeight="true" outlineLevel="0" collapsed="false">
      <c r="B132" s="22"/>
      <c r="C132" s="22"/>
      <c r="D132" s="30"/>
      <c r="E132" s="23" t="s">
        <v>34</v>
      </c>
      <c r="F132" s="64"/>
      <c r="G132" s="64"/>
      <c r="H132" s="64"/>
      <c r="I132" s="64"/>
      <c r="J132" s="64"/>
      <c r="K132" s="65"/>
      <c r="L132" s="64"/>
      <c r="M132" s="64"/>
      <c r="N132" s="65"/>
      <c r="O132" s="65"/>
      <c r="P132" s="65"/>
      <c r="Q132" s="65"/>
      <c r="R132" s="65"/>
    </row>
    <row r="133" customFormat="false" ht="22.5" hidden="false" customHeight="true" outlineLevel="0" collapsed="false">
      <c r="B133" s="22"/>
      <c r="C133" s="69" t="s">
        <v>22</v>
      </c>
      <c r="D133" s="69"/>
      <c r="E133" s="26" t="s">
        <v>82</v>
      </c>
      <c r="F133" s="64" t="n">
        <f aca="false">F134</f>
        <v>813313</v>
      </c>
      <c r="G133" s="64" t="n">
        <f aca="false">G134</f>
        <v>813313</v>
      </c>
      <c r="H133" s="64" t="n">
        <f aca="false">H134</f>
        <v>628873</v>
      </c>
      <c r="I133" s="64" t="n">
        <f aca="false">I134</f>
        <v>19136</v>
      </c>
      <c r="J133" s="64" t="n">
        <v>0</v>
      </c>
      <c r="K133" s="64" t="n">
        <f aca="false">K134</f>
        <v>0</v>
      </c>
      <c r="L133" s="64" t="n">
        <v>0</v>
      </c>
      <c r="M133" s="64" t="n">
        <v>0</v>
      </c>
      <c r="N133" s="64" t="n">
        <f aca="false">N134</f>
        <v>0</v>
      </c>
      <c r="O133" s="64" t="n">
        <f aca="false">O134</f>
        <v>0</v>
      </c>
      <c r="P133" s="64" t="n">
        <f aca="false">P134</f>
        <v>0</v>
      </c>
      <c r="Q133" s="64" t="n">
        <f aca="false">Q134</f>
        <v>0</v>
      </c>
      <c r="R133" s="65" t="n">
        <f aca="false">F133+K133</f>
        <v>813313</v>
      </c>
    </row>
    <row r="134" customFormat="false" ht="49.5" hidden="false" customHeight="true" outlineLevel="0" collapsed="false">
      <c r="B134" s="22" t="s">
        <v>201</v>
      </c>
      <c r="C134" s="22" t="s">
        <v>24</v>
      </c>
      <c r="D134" s="22" t="s">
        <v>25</v>
      </c>
      <c r="E134" s="23" t="s">
        <v>84</v>
      </c>
      <c r="F134" s="65" t="n">
        <f aca="false">G134</f>
        <v>813313</v>
      </c>
      <c r="G134" s="65" t="n">
        <f aca="false">786823+26490</f>
        <v>813313</v>
      </c>
      <c r="H134" s="65" t="n">
        <f aca="false">607160+21713</f>
        <v>628873</v>
      </c>
      <c r="I134" s="65" t="n">
        <v>19136</v>
      </c>
      <c r="J134" s="64" t="n">
        <v>0</v>
      </c>
      <c r="K134" s="65" t="n">
        <v>0</v>
      </c>
      <c r="L134" s="64" t="n">
        <v>0</v>
      </c>
      <c r="M134" s="64" t="n">
        <v>0</v>
      </c>
      <c r="N134" s="65" t="n">
        <v>0</v>
      </c>
      <c r="O134" s="65" t="n">
        <v>0</v>
      </c>
      <c r="P134" s="65" t="n">
        <v>0</v>
      </c>
      <c r="Q134" s="65" t="n">
        <v>0</v>
      </c>
      <c r="R134" s="65" t="n">
        <f aca="false">F134+K134</f>
        <v>813313</v>
      </c>
    </row>
    <row r="135" customFormat="false" ht="18.75" hidden="false" customHeight="true" outlineLevel="0" collapsed="false">
      <c r="B135" s="22"/>
      <c r="C135" s="69" t="s">
        <v>67</v>
      </c>
      <c r="D135" s="69"/>
      <c r="E135" s="26" t="s">
        <v>108</v>
      </c>
      <c r="F135" s="64" t="n">
        <f aca="false">F137</f>
        <v>5000000</v>
      </c>
      <c r="G135" s="64" t="n">
        <f aca="false">G137</f>
        <v>5000000</v>
      </c>
      <c r="H135" s="64" t="n">
        <f aca="false">H137</f>
        <v>0</v>
      </c>
      <c r="I135" s="64" t="n">
        <f aca="false">I137</f>
        <v>18000</v>
      </c>
      <c r="J135" s="64" t="n">
        <v>0</v>
      </c>
      <c r="K135" s="64" t="n">
        <f aca="false">K137</f>
        <v>18402</v>
      </c>
      <c r="L135" s="64" t="n">
        <v>0</v>
      </c>
      <c r="M135" s="64" t="n">
        <v>0</v>
      </c>
      <c r="N135" s="64" t="n">
        <f aca="false">N137</f>
        <v>18402</v>
      </c>
      <c r="O135" s="64" t="n">
        <f aca="false">O137</f>
        <v>0</v>
      </c>
      <c r="P135" s="64" t="n">
        <f aca="false">P137</f>
        <v>0</v>
      </c>
      <c r="Q135" s="64" t="n">
        <f aca="false">Q137</f>
        <v>0</v>
      </c>
      <c r="R135" s="65" t="n">
        <f aca="false">F135+K135</f>
        <v>5018402</v>
      </c>
    </row>
    <row r="136" customFormat="false" ht="19.5" hidden="true" customHeight="true" outlineLevel="0" collapsed="false">
      <c r="B136" s="22"/>
      <c r="C136" s="69"/>
      <c r="D136" s="69"/>
      <c r="E136" s="26" t="str">
        <f aca="false">E138</f>
        <v>в тому числі за рахунок субвенції з міського бюджету</v>
      </c>
      <c r="F136" s="64" t="n">
        <f aca="false">F138</f>
        <v>0</v>
      </c>
      <c r="G136" s="64" t="n">
        <f aca="false">G138</f>
        <v>0</v>
      </c>
      <c r="H136" s="64" t="n">
        <f aca="false">H138</f>
        <v>0</v>
      </c>
      <c r="I136" s="64" t="n">
        <f aca="false">I138</f>
        <v>0</v>
      </c>
      <c r="J136" s="64" t="n">
        <f aca="false">J138</f>
        <v>0</v>
      </c>
      <c r="K136" s="64" t="n">
        <f aca="false">K138</f>
        <v>0</v>
      </c>
      <c r="L136" s="64" t="n">
        <v>0</v>
      </c>
      <c r="M136" s="64" t="n">
        <v>0</v>
      </c>
      <c r="N136" s="64" t="n">
        <f aca="false">N138</f>
        <v>0</v>
      </c>
      <c r="O136" s="64" t="n">
        <f aca="false">O138</f>
        <v>0</v>
      </c>
      <c r="P136" s="64" t="n">
        <f aca="false">P138</f>
        <v>0</v>
      </c>
      <c r="Q136" s="64" t="n">
        <f aca="false">Q138</f>
        <v>0</v>
      </c>
      <c r="R136" s="65" t="n">
        <f aca="false">F136+K136</f>
        <v>0</v>
      </c>
    </row>
    <row r="137" customFormat="false" ht="17.25" hidden="false" customHeight="true" outlineLevel="0" collapsed="false">
      <c r="B137" s="28" t="s">
        <v>202</v>
      </c>
      <c r="C137" s="28" t="s">
        <v>203</v>
      </c>
      <c r="D137" s="22" t="s">
        <v>111</v>
      </c>
      <c r="E137" s="23" t="s">
        <v>204</v>
      </c>
      <c r="F137" s="64" t="n">
        <f aca="false">G137</f>
        <v>5000000</v>
      </c>
      <c r="G137" s="64" t="n">
        <f aca="false">2700000+500000+1800000</f>
        <v>5000000</v>
      </c>
      <c r="H137" s="64" t="n">
        <v>0</v>
      </c>
      <c r="I137" s="64" t="n">
        <v>18000</v>
      </c>
      <c r="J137" s="64" t="n">
        <v>0</v>
      </c>
      <c r="K137" s="65" t="n">
        <f aca="false">N137</f>
        <v>18402</v>
      </c>
      <c r="L137" s="64" t="n">
        <v>0</v>
      </c>
      <c r="M137" s="64" t="n">
        <v>0</v>
      </c>
      <c r="N137" s="65" t="n">
        <v>18402</v>
      </c>
      <c r="O137" s="65" t="n">
        <v>0</v>
      </c>
      <c r="P137" s="65" t="n">
        <v>0</v>
      </c>
      <c r="Q137" s="65" t="n">
        <v>0</v>
      </c>
      <c r="R137" s="65" t="n">
        <f aca="false">F137+K137</f>
        <v>5018402</v>
      </c>
    </row>
    <row r="138" customFormat="false" ht="18.75" hidden="true" customHeight="true" outlineLevel="0" collapsed="false">
      <c r="B138" s="28"/>
      <c r="C138" s="28"/>
      <c r="D138" s="22"/>
      <c r="E138" s="23" t="s">
        <v>69</v>
      </c>
      <c r="F138" s="64"/>
      <c r="G138" s="64"/>
      <c r="H138" s="64" t="n">
        <v>0</v>
      </c>
      <c r="I138" s="64" t="n">
        <v>0</v>
      </c>
      <c r="J138" s="64" t="n">
        <v>0</v>
      </c>
      <c r="K138" s="65" t="n">
        <v>0</v>
      </c>
      <c r="L138" s="64" t="n">
        <v>0</v>
      </c>
      <c r="M138" s="64" t="n">
        <v>0</v>
      </c>
      <c r="N138" s="65" t="n">
        <v>0</v>
      </c>
      <c r="O138" s="65" t="n">
        <v>0</v>
      </c>
      <c r="P138" s="65" t="n">
        <v>0</v>
      </c>
      <c r="Q138" s="65" t="n">
        <v>0</v>
      </c>
      <c r="R138" s="65" t="n">
        <f aca="false">F138+K138</f>
        <v>0</v>
      </c>
    </row>
    <row r="139" customFormat="false" ht="18.75" hidden="false" customHeight="true" outlineLevel="0" collapsed="false">
      <c r="B139" s="28"/>
      <c r="C139" s="28"/>
      <c r="D139" s="22"/>
      <c r="E139" s="23" t="s">
        <v>34</v>
      </c>
      <c r="F139" s="64"/>
      <c r="G139" s="64"/>
      <c r="H139" s="64"/>
      <c r="I139" s="64"/>
      <c r="J139" s="64"/>
      <c r="K139" s="65"/>
      <c r="L139" s="64"/>
      <c r="M139" s="64"/>
      <c r="N139" s="65"/>
      <c r="O139" s="65"/>
      <c r="P139" s="65"/>
      <c r="Q139" s="65"/>
      <c r="R139" s="65"/>
    </row>
    <row r="140" customFormat="false" ht="28.5" hidden="false" customHeight="true" outlineLevel="0" collapsed="false">
      <c r="B140" s="28"/>
      <c r="C140" s="28"/>
      <c r="D140" s="22"/>
      <c r="E140" s="95" t="s">
        <v>205</v>
      </c>
      <c r="F140" s="64" t="n">
        <f aca="false">G140</f>
        <v>1800000</v>
      </c>
      <c r="G140" s="64" t="n">
        <v>1800000</v>
      </c>
      <c r="H140" s="64" t="n">
        <v>0</v>
      </c>
      <c r="I140" s="64" t="n">
        <v>0</v>
      </c>
      <c r="J140" s="64" t="n">
        <v>0</v>
      </c>
      <c r="K140" s="64" t="n">
        <v>0</v>
      </c>
      <c r="L140" s="64" t="n">
        <v>0</v>
      </c>
      <c r="M140" s="64" t="n">
        <v>0</v>
      </c>
      <c r="N140" s="64" t="n">
        <v>0</v>
      </c>
      <c r="O140" s="64" t="n">
        <v>0</v>
      </c>
      <c r="P140" s="64" t="n">
        <v>0</v>
      </c>
      <c r="Q140" s="64" t="n">
        <v>0</v>
      </c>
      <c r="R140" s="65" t="n">
        <f aca="false">F140+K140</f>
        <v>1800000</v>
      </c>
    </row>
    <row r="141" customFormat="false" ht="18.75" hidden="false" customHeight="true" outlineLevel="0" collapsed="false">
      <c r="B141" s="28"/>
      <c r="C141" s="98" t="s">
        <v>206</v>
      </c>
      <c r="D141" s="22"/>
      <c r="E141" s="26" t="s">
        <v>70</v>
      </c>
      <c r="F141" s="64" t="n">
        <f aca="false">F142</f>
        <v>50000</v>
      </c>
      <c r="G141" s="64" t="n">
        <f aca="false">G142</f>
        <v>50000</v>
      </c>
      <c r="H141" s="64" t="n">
        <v>0</v>
      </c>
      <c r="I141" s="64" t="n">
        <v>0</v>
      </c>
      <c r="J141" s="64" t="n">
        <v>0</v>
      </c>
      <c r="K141" s="64" t="n">
        <v>0</v>
      </c>
      <c r="L141" s="64" t="n">
        <v>0</v>
      </c>
      <c r="M141" s="64" t="n">
        <v>0</v>
      </c>
      <c r="N141" s="64" t="n">
        <v>0</v>
      </c>
      <c r="O141" s="64" t="n">
        <v>0</v>
      </c>
      <c r="P141" s="64" t="n">
        <v>0</v>
      </c>
      <c r="Q141" s="64" t="n">
        <v>0</v>
      </c>
      <c r="R141" s="65" t="n">
        <f aca="false">F141+K141</f>
        <v>50000</v>
      </c>
    </row>
    <row r="142" customFormat="false" ht="18.75" hidden="false" customHeight="true" outlineLevel="0" collapsed="false">
      <c r="B142" s="28"/>
      <c r="C142" s="98" t="s">
        <v>207</v>
      </c>
      <c r="D142" s="69"/>
      <c r="E142" s="26" t="s">
        <v>71</v>
      </c>
      <c r="F142" s="64" t="n">
        <f aca="false">F143</f>
        <v>50000</v>
      </c>
      <c r="G142" s="64" t="n">
        <f aca="false">G143</f>
        <v>50000</v>
      </c>
      <c r="H142" s="64" t="n">
        <f aca="false">H143</f>
        <v>0</v>
      </c>
      <c r="I142" s="64" t="n">
        <f aca="false">I143</f>
        <v>0</v>
      </c>
      <c r="J142" s="64" t="n">
        <f aca="false">J143</f>
        <v>0</v>
      </c>
      <c r="K142" s="64" t="n">
        <f aca="false">K143</f>
        <v>0</v>
      </c>
      <c r="L142" s="64" t="n">
        <v>0</v>
      </c>
      <c r="M142" s="64" t="n">
        <v>0</v>
      </c>
      <c r="N142" s="64" t="n">
        <f aca="false">N143</f>
        <v>0</v>
      </c>
      <c r="O142" s="64" t="n">
        <f aca="false">O143</f>
        <v>0</v>
      </c>
      <c r="P142" s="64" t="n">
        <f aca="false">P143</f>
        <v>0</v>
      </c>
      <c r="Q142" s="64" t="n">
        <f aca="false">Q143</f>
        <v>0</v>
      </c>
      <c r="R142" s="65" t="n">
        <f aca="false">F142+K142</f>
        <v>50000</v>
      </c>
    </row>
    <row r="143" customFormat="false" ht="18.75" hidden="false" customHeight="true" outlineLevel="0" collapsed="false">
      <c r="B143" s="28" t="s">
        <v>208</v>
      </c>
      <c r="C143" s="99" t="n">
        <v>7340</v>
      </c>
      <c r="D143" s="22" t="s">
        <v>209</v>
      </c>
      <c r="E143" s="23" t="s">
        <v>210</v>
      </c>
      <c r="F143" s="64" t="n">
        <f aca="false">G143</f>
        <v>50000</v>
      </c>
      <c r="G143" s="64" t="n">
        <v>50000</v>
      </c>
      <c r="H143" s="64" t="n">
        <v>0</v>
      </c>
      <c r="I143" s="64" t="n">
        <v>0</v>
      </c>
      <c r="J143" s="64" t="n">
        <v>0</v>
      </c>
      <c r="K143" s="65" t="n">
        <v>0</v>
      </c>
      <c r="L143" s="64" t="n">
        <v>0</v>
      </c>
      <c r="M143" s="64" t="n">
        <v>0</v>
      </c>
      <c r="N143" s="65" t="n">
        <v>0</v>
      </c>
      <c r="O143" s="65" t="n">
        <v>0</v>
      </c>
      <c r="P143" s="65" t="n">
        <v>0</v>
      </c>
      <c r="Q143" s="65" t="n">
        <v>0</v>
      </c>
      <c r="R143" s="65" t="n">
        <f aca="false">F143+K143</f>
        <v>50000</v>
      </c>
    </row>
    <row r="144" customFormat="false" ht="24" hidden="false" customHeight="true" outlineLevel="0" collapsed="false">
      <c r="B144" s="22" t="s">
        <v>211</v>
      </c>
      <c r="C144" s="22"/>
      <c r="D144" s="30"/>
      <c r="E144" s="19" t="s">
        <v>212</v>
      </c>
      <c r="F144" s="64" t="n">
        <f aca="false">F147</f>
        <v>1458998</v>
      </c>
      <c r="G144" s="64" t="n">
        <f aca="false">G147</f>
        <v>1458998</v>
      </c>
      <c r="H144" s="64" t="n">
        <f aca="false">H147</f>
        <v>1113292</v>
      </c>
      <c r="I144" s="64" t="n">
        <f aca="false">I147</f>
        <v>40597</v>
      </c>
      <c r="J144" s="64" t="n">
        <v>0</v>
      </c>
      <c r="K144" s="65" t="n">
        <f aca="false">K147</f>
        <v>0</v>
      </c>
      <c r="L144" s="64" t="n">
        <v>0</v>
      </c>
      <c r="M144" s="64" t="n">
        <v>0</v>
      </c>
      <c r="N144" s="65" t="n">
        <f aca="false">N147</f>
        <v>0</v>
      </c>
      <c r="O144" s="65" t="n">
        <f aca="false">O147</f>
        <v>0</v>
      </c>
      <c r="P144" s="65" t="n">
        <f aca="false">P147</f>
        <v>0</v>
      </c>
      <c r="Q144" s="65" t="n">
        <f aca="false">Q147</f>
        <v>0</v>
      </c>
      <c r="R144" s="65" t="n">
        <f aca="false">F144+K144</f>
        <v>1458998</v>
      </c>
    </row>
    <row r="145" customFormat="false" ht="18.75" hidden="false" customHeight="true" outlineLevel="0" collapsed="false">
      <c r="B145" s="22"/>
      <c r="C145" s="22"/>
      <c r="D145" s="30"/>
      <c r="E145" s="23" t="s">
        <v>34</v>
      </c>
      <c r="F145" s="64"/>
      <c r="G145" s="64"/>
      <c r="H145" s="64"/>
      <c r="I145" s="64"/>
      <c r="J145" s="64"/>
      <c r="K145" s="65"/>
      <c r="L145" s="64"/>
      <c r="M145" s="64"/>
      <c r="N145" s="65"/>
      <c r="O145" s="65"/>
      <c r="P145" s="65"/>
      <c r="Q145" s="65"/>
      <c r="R145" s="65"/>
    </row>
    <row r="146" customFormat="false" ht="21" hidden="false" customHeight="true" outlineLevel="0" collapsed="false">
      <c r="B146" s="22"/>
      <c r="C146" s="69" t="s">
        <v>22</v>
      </c>
      <c r="D146" s="69"/>
      <c r="E146" s="26" t="s">
        <v>82</v>
      </c>
      <c r="F146" s="65" t="n">
        <f aca="false">F147</f>
        <v>1458998</v>
      </c>
      <c r="G146" s="65" t="n">
        <f aca="false">G147</f>
        <v>1458998</v>
      </c>
      <c r="H146" s="65" t="n">
        <f aca="false">H147</f>
        <v>1113292</v>
      </c>
      <c r="I146" s="65" t="n">
        <f aca="false">I147</f>
        <v>40597</v>
      </c>
      <c r="J146" s="64" t="n">
        <v>0</v>
      </c>
      <c r="K146" s="65" t="n">
        <f aca="false">K147</f>
        <v>0</v>
      </c>
      <c r="L146" s="64" t="n">
        <v>0</v>
      </c>
      <c r="M146" s="64" t="n">
        <v>0</v>
      </c>
      <c r="N146" s="65" t="n">
        <f aca="false">N147</f>
        <v>0</v>
      </c>
      <c r="O146" s="65" t="n">
        <f aca="false">O147</f>
        <v>0</v>
      </c>
      <c r="P146" s="65" t="n">
        <f aca="false">P147</f>
        <v>0</v>
      </c>
      <c r="Q146" s="65" t="n">
        <f aca="false">Q147</f>
        <v>0</v>
      </c>
      <c r="R146" s="65" t="n">
        <f aca="false">F146+K146</f>
        <v>1458998</v>
      </c>
    </row>
    <row r="147" customFormat="false" ht="48.75" hidden="false" customHeight="true" outlineLevel="0" collapsed="false">
      <c r="B147" s="22" t="s">
        <v>213</v>
      </c>
      <c r="C147" s="22" t="s">
        <v>24</v>
      </c>
      <c r="D147" s="22" t="s">
        <v>25</v>
      </c>
      <c r="E147" s="23" t="s">
        <v>84</v>
      </c>
      <c r="F147" s="65" t="n">
        <f aca="false">G147</f>
        <v>1458998</v>
      </c>
      <c r="G147" s="65" t="n">
        <f aca="false">1420268+38730</f>
        <v>1458998</v>
      </c>
      <c r="H147" s="65" t="n">
        <f aca="false">1081545+31747</f>
        <v>1113292</v>
      </c>
      <c r="I147" s="65" t="n">
        <v>40597</v>
      </c>
      <c r="J147" s="64" t="n">
        <v>0</v>
      </c>
      <c r="K147" s="65" t="n">
        <v>0</v>
      </c>
      <c r="L147" s="64" t="n">
        <v>0</v>
      </c>
      <c r="M147" s="64" t="n">
        <v>0</v>
      </c>
      <c r="N147" s="65" t="n">
        <v>0</v>
      </c>
      <c r="O147" s="65" t="n">
        <v>0</v>
      </c>
      <c r="P147" s="65" t="n">
        <v>0</v>
      </c>
      <c r="Q147" s="65" t="n">
        <v>0</v>
      </c>
      <c r="R147" s="65" t="n">
        <f aca="false">F147+K147</f>
        <v>1458998</v>
      </c>
    </row>
    <row r="148" customFormat="false" ht="23.25" hidden="false" customHeight="true" outlineLevel="0" collapsed="false">
      <c r="B148" s="48"/>
      <c r="C148" s="48"/>
      <c r="D148" s="49"/>
      <c r="E148" s="19" t="s">
        <v>72</v>
      </c>
      <c r="F148" s="64" t="n">
        <f aca="false">F144+F131+F122+F36+F14</f>
        <v>127682965</v>
      </c>
      <c r="G148" s="64" t="n">
        <f aca="false">G144+G131+G122+G36+G14</f>
        <v>127682965</v>
      </c>
      <c r="H148" s="64" t="n">
        <f aca="false">H144+H131+H122+H36+H14</f>
        <v>17407730</v>
      </c>
      <c r="I148" s="64" t="n">
        <f aca="false">I144+I131+I122+I36+I14</f>
        <v>1149118</v>
      </c>
      <c r="J148" s="64" t="n">
        <f aca="false">J144+J131+J122+J36+J14</f>
        <v>0</v>
      </c>
      <c r="K148" s="64" t="n">
        <f aca="false">K144+K131+K122+K36+K14</f>
        <v>40760</v>
      </c>
      <c r="L148" s="64" t="n">
        <v>0</v>
      </c>
      <c r="M148" s="64" t="n">
        <v>0</v>
      </c>
      <c r="N148" s="64" t="n">
        <f aca="false">N144+N131+N122+N36+N14</f>
        <v>40760</v>
      </c>
      <c r="O148" s="64" t="n">
        <f aca="false">O144+O131+O122+O36+O14</f>
        <v>7736</v>
      </c>
      <c r="P148" s="64" t="n">
        <f aca="false">P144+P131+P122+P36+P14</f>
        <v>0</v>
      </c>
      <c r="Q148" s="64" t="n">
        <f aca="false">Q144+Q131+Q122+Q36+Q14</f>
        <v>0</v>
      </c>
      <c r="R148" s="64" t="n">
        <f aca="false">R144+R131+R122+R36+R14</f>
        <v>127723725</v>
      </c>
    </row>
    <row r="149" customFormat="false" ht="18" hidden="false" customHeight="true" outlineLevel="0" collapsed="false">
      <c r="B149" s="51"/>
      <c r="C149" s="51"/>
      <c r="D149" s="52"/>
      <c r="E149" s="53"/>
      <c r="F149" s="100"/>
      <c r="G149" s="100"/>
      <c r="H149" s="100"/>
      <c r="I149" s="100"/>
      <c r="J149" s="100"/>
      <c r="K149" s="100"/>
      <c r="L149" s="100"/>
      <c r="M149" s="100"/>
      <c r="N149" s="100"/>
      <c r="O149" s="101"/>
      <c r="P149" s="100"/>
      <c r="Q149" s="102"/>
      <c r="R149" s="102"/>
    </row>
    <row r="150" customFormat="false" ht="15.75" hidden="false" customHeight="true" outlineLevel="0" collapsed="false">
      <c r="B150" s="51"/>
      <c r="C150" s="51"/>
      <c r="D150" s="52"/>
      <c r="E150" s="53"/>
      <c r="F150" s="56"/>
      <c r="G150" s="56"/>
      <c r="H150" s="56"/>
      <c r="I150" s="56"/>
      <c r="J150" s="56"/>
      <c r="K150" s="56"/>
      <c r="L150" s="56"/>
      <c r="M150" s="56"/>
      <c r="N150" s="56"/>
      <c r="O150" s="51"/>
      <c r="P150" s="56"/>
      <c r="Q150" s="54"/>
      <c r="R150" s="54"/>
    </row>
    <row r="151" customFormat="false" ht="16.5" hidden="false" customHeight="true" outlineLevel="0" collapsed="false">
      <c r="B151" s="51"/>
      <c r="C151" s="51"/>
      <c r="D151" s="52"/>
      <c r="E151" s="53"/>
      <c r="F151" s="51"/>
      <c r="G151" s="51"/>
      <c r="H151" s="54"/>
      <c r="I151" s="54"/>
      <c r="J151" s="54"/>
      <c r="K151" s="55"/>
      <c r="L151" s="55"/>
      <c r="M151" s="55"/>
      <c r="N151" s="55"/>
      <c r="O151" s="56"/>
      <c r="P151" s="56"/>
      <c r="Q151" s="51"/>
      <c r="R151" s="51"/>
    </row>
    <row r="152" customFormat="false" ht="26.25" hidden="false" customHeight="true" outlineLevel="0" collapsed="false">
      <c r="B152" s="51"/>
      <c r="C152" s="51"/>
      <c r="D152" s="52"/>
      <c r="E152" s="57" t="s">
        <v>214</v>
      </c>
      <c r="F152" s="58"/>
      <c r="G152" s="58"/>
      <c r="H152" s="58"/>
      <c r="I152" s="58"/>
      <c r="J152" s="58"/>
      <c r="K152" s="59"/>
      <c r="L152" s="59"/>
      <c r="M152" s="59"/>
      <c r="N152" s="59" t="s">
        <v>74</v>
      </c>
      <c r="O152" s="56"/>
      <c r="P152" s="56"/>
      <c r="Q152" s="51"/>
      <c r="R152" s="51"/>
    </row>
    <row r="153" customFormat="false" ht="27.75" hidden="false" customHeight="true" outlineLevel="0" collapsed="false">
      <c r="B153" s="51"/>
      <c r="C153" s="51"/>
      <c r="D153" s="52"/>
      <c r="E153" s="53"/>
      <c r="F153" s="51"/>
      <c r="G153" s="51"/>
      <c r="H153" s="54"/>
      <c r="I153" s="54"/>
      <c r="J153" s="54"/>
      <c r="K153" s="55"/>
      <c r="L153" s="55"/>
      <c r="M153" s="55"/>
      <c r="N153" s="55"/>
      <c r="O153" s="56"/>
      <c r="P153" s="56"/>
      <c r="Q153" s="51"/>
      <c r="R153" s="51"/>
    </row>
    <row r="154" customFormat="false" ht="20.25" hidden="false" customHeight="true" outlineLevel="0" collapsed="false">
      <c r="D154" s="103"/>
      <c r="F154" s="104"/>
    </row>
    <row r="155" customFormat="false" ht="33" hidden="false" customHeight="true" outlineLevel="0" collapsed="false">
      <c r="D155" s="105"/>
      <c r="E155" s="105"/>
      <c r="F155" s="106"/>
      <c r="G155" s="106"/>
      <c r="H155" s="106"/>
      <c r="I155" s="106"/>
      <c r="J155" s="106"/>
      <c r="K155" s="106"/>
      <c r="L155" s="106"/>
      <c r="M155" s="106"/>
      <c r="N155" s="106"/>
      <c r="O155" s="106"/>
      <c r="P155" s="106"/>
      <c r="Q155" s="106"/>
      <c r="R155" s="106"/>
    </row>
    <row r="156" customFormat="false" ht="74.25" hidden="false" customHeight="true" outlineLevel="0" collapsed="false">
      <c r="D156" s="52"/>
      <c r="E156" s="107"/>
      <c r="F156" s="106"/>
      <c r="G156" s="106"/>
      <c r="H156" s="106"/>
      <c r="I156" s="106"/>
      <c r="J156" s="106"/>
      <c r="K156" s="106"/>
      <c r="L156" s="106"/>
      <c r="M156" s="106"/>
      <c r="N156" s="106"/>
      <c r="O156" s="106"/>
      <c r="P156" s="106"/>
      <c r="Q156" s="106"/>
      <c r="R156" s="106"/>
    </row>
    <row r="157" customFormat="false" ht="117" hidden="false" customHeight="true" outlineLevel="0" collapsed="false">
      <c r="D157" s="52"/>
      <c r="E157" s="107"/>
      <c r="F157" s="106"/>
      <c r="G157" s="106"/>
      <c r="H157" s="106"/>
      <c r="I157" s="106"/>
      <c r="J157" s="106"/>
      <c r="K157" s="106"/>
      <c r="L157" s="106"/>
      <c r="M157" s="106"/>
      <c r="N157" s="106"/>
      <c r="O157" s="106"/>
      <c r="P157" s="106"/>
      <c r="Q157" s="106"/>
      <c r="R157" s="106"/>
    </row>
    <row r="158" customFormat="false" ht="111" hidden="false" customHeight="true" outlineLevel="0" collapsed="false">
      <c r="D158" s="52"/>
      <c r="E158" s="107"/>
      <c r="F158" s="106"/>
      <c r="G158" s="106"/>
      <c r="H158" s="106"/>
      <c r="I158" s="106"/>
      <c r="J158" s="106"/>
      <c r="K158" s="106"/>
      <c r="L158" s="106"/>
      <c r="M158" s="106"/>
      <c r="N158" s="106"/>
      <c r="O158" s="106"/>
      <c r="P158" s="106"/>
      <c r="Q158" s="106"/>
      <c r="R158" s="106"/>
    </row>
    <row r="159" customFormat="false" ht="26.25" hidden="false" customHeight="true" outlineLevel="0" collapsed="false">
      <c r="D159" s="103"/>
      <c r="F159" s="106"/>
      <c r="G159" s="106"/>
      <c r="H159" s="106"/>
      <c r="I159" s="106"/>
      <c r="J159" s="106"/>
      <c r="K159" s="106"/>
      <c r="L159" s="106"/>
      <c r="M159" s="106"/>
      <c r="N159" s="106"/>
      <c r="O159" s="106"/>
      <c r="P159" s="106"/>
      <c r="Q159" s="106"/>
      <c r="R159" s="106"/>
    </row>
    <row r="160" customFormat="false" ht="26.25" hidden="false" customHeight="true" outlineLevel="0" collapsed="false">
      <c r="D160" s="103"/>
      <c r="F160" s="106"/>
      <c r="G160" s="106"/>
      <c r="H160" s="106"/>
      <c r="I160" s="106"/>
      <c r="J160" s="106"/>
      <c r="K160" s="106"/>
      <c r="L160" s="106"/>
      <c r="M160" s="106"/>
      <c r="N160" s="106"/>
      <c r="O160" s="106"/>
      <c r="P160" s="106"/>
      <c r="Q160" s="106"/>
      <c r="R160" s="106"/>
    </row>
    <row r="161" customFormat="false" ht="26.25" hidden="false" customHeight="true" outlineLevel="0" collapsed="false">
      <c r="D161" s="103"/>
      <c r="F161" s="106"/>
      <c r="G161" s="106"/>
      <c r="H161" s="106"/>
      <c r="I161" s="106"/>
      <c r="J161" s="106"/>
      <c r="K161" s="106"/>
      <c r="L161" s="106"/>
      <c r="M161" s="106"/>
      <c r="N161" s="106"/>
      <c r="O161" s="106"/>
      <c r="P161" s="106"/>
      <c r="Q161" s="106"/>
      <c r="R161" s="106"/>
    </row>
    <row r="162" customFormat="false" ht="26.25" hidden="false" customHeight="true" outlineLevel="0" collapsed="false">
      <c r="D162" s="103"/>
      <c r="F162" s="106"/>
      <c r="G162" s="106"/>
      <c r="H162" s="106"/>
      <c r="I162" s="106"/>
      <c r="J162" s="106"/>
      <c r="K162" s="106"/>
      <c r="L162" s="106"/>
      <c r="M162" s="106"/>
      <c r="N162" s="106"/>
      <c r="O162" s="106"/>
      <c r="P162" s="106"/>
      <c r="Q162" s="106"/>
      <c r="R162" s="106"/>
    </row>
    <row r="163" customFormat="false" ht="26.25" hidden="false" customHeight="true" outlineLevel="0" collapsed="false">
      <c r="D163" s="103"/>
      <c r="F163" s="104"/>
      <c r="G163" s="106"/>
    </row>
    <row r="164" customFormat="false" ht="28.5" hidden="false" customHeight="true" outlineLevel="0" collapsed="false">
      <c r="D164" s="103"/>
      <c r="F164" s="104"/>
      <c r="G164" s="104"/>
    </row>
    <row r="165" customFormat="false" ht="29.25" hidden="false" customHeight="true" outlineLevel="0" collapsed="false">
      <c r="D165" s="103"/>
      <c r="E165" s="108" t="s">
        <v>215</v>
      </c>
      <c r="F165" s="109" t="n">
        <f aca="false">F47+F50</f>
        <v>39575100</v>
      </c>
      <c r="G165" s="106"/>
    </row>
    <row r="166" customFormat="false" ht="35.25" hidden="false" customHeight="true" outlineLevel="0" collapsed="false">
      <c r="D166" s="103"/>
      <c r="E166" s="108" t="s">
        <v>216</v>
      </c>
      <c r="F166" s="110" t="n">
        <f aca="false">F114</f>
        <v>511299</v>
      </c>
      <c r="G166" s="111"/>
    </row>
    <row r="167" customFormat="false" ht="25.5" hidden="false" customHeight="true" outlineLevel="0" collapsed="false">
      <c r="D167" s="103"/>
      <c r="E167" s="108" t="s">
        <v>217</v>
      </c>
      <c r="F167" s="112" t="n">
        <f aca="false">F67+F70+F73+F76+F79+F82+F85+F89+F92+F95+F98+F101</f>
        <v>55814800</v>
      </c>
      <c r="G167" s="106"/>
      <c r="H167" s="104"/>
    </row>
    <row r="168" customFormat="false" ht="33" hidden="false" customHeight="true" outlineLevel="0" collapsed="false">
      <c r="D168" s="103"/>
      <c r="E168" s="108" t="s">
        <v>218</v>
      </c>
      <c r="F168" s="104" t="n">
        <f aca="false">F54+F56</f>
        <v>11900</v>
      </c>
      <c r="G168" s="104"/>
      <c r="H168" s="104"/>
      <c r="I168" s="104"/>
    </row>
    <row r="169" customFormat="false" ht="33" hidden="false" customHeight="true" outlineLevel="0" collapsed="false">
      <c r="D169" s="103"/>
      <c r="E169" s="113"/>
      <c r="F169" s="104"/>
      <c r="G169" s="104"/>
      <c r="H169" s="104"/>
      <c r="I169" s="104"/>
    </row>
    <row r="170" customFormat="false" ht="18" hidden="false" customHeight="true" outlineLevel="0" collapsed="false">
      <c r="D170" s="103"/>
      <c r="E170" s="108" t="s">
        <v>219</v>
      </c>
      <c r="F170" s="104" t="n">
        <f aca="false">F17+F39+F134+F147+F125</f>
        <v>18942405</v>
      </c>
      <c r="G170" s="104" t="n">
        <f aca="false">G17+G39+G134+G147+G125</f>
        <v>18942405</v>
      </c>
      <c r="H170" s="104" t="n">
        <f aca="false">H17+H39+H134+H147+H125</f>
        <v>13624910</v>
      </c>
      <c r="I170" s="104" t="n">
        <f aca="false">I17+I39+I134+I147+I125</f>
        <v>930674</v>
      </c>
      <c r="J170" s="104" t="n">
        <f aca="false">J17+J39+J134+J147+J125</f>
        <v>0</v>
      </c>
      <c r="K170" s="104" t="n">
        <f aca="false">K17+K39+K134+K147+K125</f>
        <v>0</v>
      </c>
      <c r="L170" s="104"/>
      <c r="M170" s="104"/>
      <c r="N170" s="104" t="n">
        <f aca="false">N17+N39+N134+N147+N125</f>
        <v>0</v>
      </c>
    </row>
    <row r="171" customFormat="false" ht="37.5" hidden="false" customHeight="true" outlineLevel="0" collapsed="false"/>
    <row r="172" customFormat="false" ht="33.75" hidden="false" customHeight="true" outlineLevel="0" collapsed="false"/>
    <row r="173" customFormat="false" ht="33.75" hidden="false" customHeight="true" outlineLevel="0" collapsed="false"/>
    <row r="174" customFormat="false" ht="29.25" hidden="false" customHeight="true" outlineLevel="0" collapsed="false"/>
    <row r="175" customFormat="false" ht="32.25" hidden="false" customHeight="true" outlineLevel="0" collapsed="false"/>
    <row r="176" customFormat="false" ht="37.5" hidden="false" customHeight="true" outlineLevel="0" collapsed="false"/>
    <row r="177" customFormat="false" ht="37.5" hidden="false" customHeight="true" outlineLevel="0" collapsed="false"/>
    <row r="178" customFormat="false" ht="45.75" hidden="false" customHeight="true" outlineLevel="0" collapsed="false"/>
    <row r="179" customFormat="false" ht="28.5" hidden="false" customHeight="true" outlineLevel="0" collapsed="false"/>
    <row r="180" customFormat="false" ht="45.75" hidden="false" customHeight="true" outlineLevel="0" collapsed="false"/>
    <row r="181" customFormat="false" ht="25.5" hidden="false" customHeight="true" outlineLevel="0" collapsed="false"/>
    <row r="182" customFormat="false" ht="25.5" hidden="false" customHeight="true" outlineLevel="0" collapsed="false"/>
    <row r="183" customFormat="false" ht="25.5" hidden="false" customHeight="true" outlineLevel="0" collapsed="false"/>
    <row r="184" customFormat="false" ht="25.5" hidden="false" customHeight="true" outlineLevel="0" collapsed="false"/>
    <row r="185" customFormat="false" ht="25.5" hidden="false" customHeight="true" outlineLevel="0" collapsed="false"/>
    <row r="186" customFormat="false" ht="33" hidden="false" customHeight="true" outlineLevel="0" collapsed="false"/>
    <row r="187" customFormat="false" ht="25.5" hidden="false" customHeight="true" outlineLevel="0" collapsed="false"/>
    <row r="188" customFormat="false" ht="25.5" hidden="false" customHeight="true" outlineLevel="0" collapsed="false"/>
    <row r="189" customFormat="false" ht="34.5" hidden="false" customHeight="true" outlineLevel="0" collapsed="false"/>
    <row r="190" customFormat="false" ht="23.25" hidden="false" customHeight="true" outlineLevel="0" collapsed="false"/>
    <row r="191" customFormat="false" ht="26.25" hidden="false" customHeight="true" outlineLevel="0" collapsed="false"/>
    <row r="192" customFormat="false" ht="45" hidden="false" customHeight="true" outlineLevel="0" collapsed="false"/>
    <row r="193" customFormat="false" ht="31.5" hidden="false" customHeight="true" outlineLevel="0" collapsed="false"/>
    <row r="194" customFormat="false" ht="24" hidden="false" customHeight="true" outlineLevel="0" collapsed="false"/>
    <row r="195" customFormat="false" ht="33.75" hidden="false" customHeight="true" outlineLevel="0" collapsed="false"/>
    <row r="196" customFormat="false" ht="31.5" hidden="false" customHeight="true" outlineLevel="0" collapsed="false"/>
    <row r="197" customFormat="false" ht="24" hidden="false" customHeight="true" outlineLevel="0" collapsed="false"/>
    <row r="198" customFormat="false" ht="20.25" hidden="false" customHeight="true" outlineLevel="0" collapsed="false"/>
    <row r="199" customFormat="false" ht="22.5" hidden="false" customHeight="true" outlineLevel="0" collapsed="false"/>
    <row r="200" customFormat="false" ht="17.25" hidden="false" customHeight="true" outlineLevel="0" collapsed="false"/>
    <row r="201" customFormat="false" ht="18.75" hidden="false" customHeight="true" outlineLevel="0" collapsed="false"/>
  </sheetData>
  <mergeCells count="58">
    <mergeCell ref="B9:B12"/>
    <mergeCell ref="C9:C12"/>
    <mergeCell ref="D9:D12"/>
    <mergeCell ref="E9:E12"/>
    <mergeCell ref="F9:J9"/>
    <mergeCell ref="K9:Q9"/>
    <mergeCell ref="R9:R12"/>
    <mergeCell ref="F10:F12"/>
    <mergeCell ref="G10:G12"/>
    <mergeCell ref="H10:I10"/>
    <mergeCell ref="J10:J12"/>
    <mergeCell ref="K10:K12"/>
    <mergeCell ref="L10:L12"/>
    <mergeCell ref="N10:N12"/>
    <mergeCell ref="O10:P10"/>
    <mergeCell ref="Q10:Q12"/>
    <mergeCell ref="H11:H12"/>
    <mergeCell ref="I11:I12"/>
    <mergeCell ref="M11:M12"/>
    <mergeCell ref="O11:O12"/>
    <mergeCell ref="P11:P12"/>
    <mergeCell ref="B105:B106"/>
    <mergeCell ref="C105:C106"/>
    <mergeCell ref="B110:B111"/>
    <mergeCell ref="C110:C111"/>
    <mergeCell ref="D110:D111"/>
    <mergeCell ref="E110:E111"/>
    <mergeCell ref="F110:F111"/>
    <mergeCell ref="G110:G111"/>
    <mergeCell ref="H110:H111"/>
    <mergeCell ref="I110:I111"/>
    <mergeCell ref="J110:J111"/>
    <mergeCell ref="K110:K111"/>
    <mergeCell ref="L110:L111"/>
    <mergeCell ref="M110:M111"/>
    <mergeCell ref="N110:N111"/>
    <mergeCell ref="O110:O111"/>
    <mergeCell ref="P110:P111"/>
    <mergeCell ref="Q110:Q111"/>
    <mergeCell ref="R110:R111"/>
    <mergeCell ref="B118:B119"/>
    <mergeCell ref="C118:C119"/>
    <mergeCell ref="D118:D119"/>
    <mergeCell ref="E118:E119"/>
    <mergeCell ref="F118:F119"/>
    <mergeCell ref="G118:G119"/>
    <mergeCell ref="H118:H119"/>
    <mergeCell ref="I118:I119"/>
    <mergeCell ref="J118:J119"/>
    <mergeCell ref="K118:K119"/>
    <mergeCell ref="L118:L119"/>
    <mergeCell ref="M118:M119"/>
    <mergeCell ref="N118:N119"/>
    <mergeCell ref="O118:O119"/>
    <mergeCell ref="P118:P119"/>
    <mergeCell ref="Q118:Q119"/>
    <mergeCell ref="R118:R119"/>
    <mergeCell ref="D155:E155"/>
  </mergeCells>
  <printOptions headings="false" gridLines="false" gridLinesSet="true" horizontalCentered="false" verticalCentered="false"/>
  <pageMargins left="0.236111111111111" right="0.157638888888889" top="0.315277777777778" bottom="0.196527777777778" header="0.511805555555555" footer="0.511805555555555"/>
  <pageSetup paperSize="9" scale="45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LibreOffice/4.2.5.2$Linux_x86 LibreOffice_project/420m0$Build-2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2016-03-21T17:24:29Z</dcterms:created>
  <dc:creator>User</dc:creator>
  <dc:language>ru-RU</dc:language>
  <cp:lastModifiedBy>User</cp:lastModifiedBy>
  <cp:lastPrinted>2019-05-03T09:44:29Z</cp:lastPrinted>
  <dcterms:modified xsi:type="dcterms:W3CDTF">2019-05-16T16:02:17Z</dcterms:modified>
  <cp:revision>0</cp:revision>
</cp:coreProperties>
</file>