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1">'Додаток 2'!$A$1:$G$146</definedName>
    <definedName name="_xlnm.Print_Area" localSheetId="2">'Додаток 3'!$A$1:$I$193</definedName>
  </definedNames>
  <calcPr fullCalcOnLoad="1"/>
</workbook>
</file>

<file path=xl/sharedStrings.xml><?xml version="1.0" encoding="utf-8"?>
<sst xmlns="http://schemas.openxmlformats.org/spreadsheetml/2006/main" count="553" uniqueCount="268">
  <si>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</si>
  <si>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</si>
  <si>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</si>
  <si>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</si>
  <si>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</si>
  <si>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</si>
  <si>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</si>
  <si>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</si>
  <si>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</si>
  <si>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</si>
  <si>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</si>
  <si>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</si>
  <si>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</si>
  <si>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</si>
  <si>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</si>
  <si>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</si>
  <si>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</si>
  <si>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</si>
  <si>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</si>
  <si>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</si>
  <si>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</si>
  <si>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</si>
  <si>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</si>
  <si>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</si>
  <si>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</si>
  <si>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</si>
  <si>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</si>
  <si>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</si>
  <si>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</si>
  <si>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</si>
  <si>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</si>
  <si>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</si>
  <si>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</si>
  <si>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</si>
  <si>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</si>
  <si>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</si>
  <si>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</si>
  <si>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</si>
  <si>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</si>
  <si>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</si>
  <si>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</si>
  <si>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</si>
  <si>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</si>
  <si>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</si>
  <si>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</si>
  <si>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</si>
  <si>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</si>
  <si>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</si>
  <si>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</si>
  <si>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</si>
  <si>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</si>
  <si>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</si>
  <si>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</si>
  <si>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</si>
  <si>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</si>
  <si>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</si>
  <si>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</si>
  <si>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</si>
  <si>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</si>
  <si>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</si>
  <si>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</si>
  <si>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</si>
  <si>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</si>
  <si>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</si>
  <si>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</si>
  <si>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</si>
  <si>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</si>
  <si>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</si>
  <si>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</si>
  <si>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</si>
  <si>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</si>
  <si>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</si>
  <si>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</si>
  <si>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</si>
  <si>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</si>
  <si>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</si>
  <si>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</si>
  <si>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</si>
  <si>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</si>
  <si>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</si>
  <si>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</si>
  <si>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</si>
  <si>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</si>
  <si>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</si>
  <si>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</si>
  <si>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</si>
  <si>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</si>
  <si>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</si>
  <si>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</si>
  <si>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</si>
  <si>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</si>
  <si>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</si>
  <si>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</si>
  <si>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</si>
  <si>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</si>
  <si>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</si>
  <si>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</si>
  <si>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</si>
  <si>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</si>
  <si>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</si>
  <si>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</si>
  <si>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</si>
  <si>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</si>
  <si>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</si>
  <si>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</si>
  <si>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</si>
  <si>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</si>
  <si>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</si>
  <si>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</si>
  <si>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</si>
  <si>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</si>
  <si>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</si>
  <si>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</si>
  <si>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</si>
  <si>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</si>
  <si>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</si>
  <si>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</si>
  <si>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</si>
  <si>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</si>
  <si>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</si>
  <si>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</si>
  <si>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</si>
  <si>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</si>
  <si>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</si>
  <si>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</si>
  <si>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</si>
  <si>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</si>
  <si>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</si>
  <si>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</si>
  <si>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</si>
  <si>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</si>
  <si>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</si>
  <si>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</si>
  <si>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</si>
  <si>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</si>
  <si>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</si>
  <si>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</si>
  <si>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</si>
  <si>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</si>
  <si>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</si>
  <si>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</si>
  <si>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</si>
  <si>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</si>
  <si>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</si>
  <si>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</si>
  <si>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</si>
  <si>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</si>
  <si>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</si>
  <si>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</si>
  <si>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</si>
  <si>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</si>
  <si>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</si>
  <si>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</si>
  <si>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</si>
  <si>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</si>
  <si>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</si>
  <si>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</si>
  <si>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</si>
  <si>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</si>
  <si>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</si>
  <si>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</si>
  <si>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</si>
  <si>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</si>
  <si>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</si>
  <si>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</si>
  <si>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</si>
  <si>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</si>
  <si>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6017</t>
  </si>
  <si>
    <t>0116017</t>
  </si>
  <si>
    <t>Інші діяльність, пов"язана з експлуатацією об"єктів житлово-комунального господарства</t>
  </si>
  <si>
    <t>7000</t>
  </si>
  <si>
    <t>Економічна діяльність</t>
  </si>
  <si>
    <t>Код ТПКВКМБ</t>
  </si>
  <si>
    <t>Додаток 3</t>
  </si>
  <si>
    <t>Додаток 2</t>
  </si>
  <si>
    <t>0110180</t>
  </si>
  <si>
    <t>0180</t>
  </si>
  <si>
    <t>0133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</si>
  <si>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</si>
  <si>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</si>
  <si>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0113192</t>
  </si>
  <si>
    <t>0113242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</si>
  <si>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</si>
  <si>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</si>
  <si>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за рахунок субвенції з міського бюджету на надання пільг окремим категоріям громадян відповідно до законодавства</t>
  </si>
  <si>
    <t>за рахунок  субвенції з міського бюджету на виконання галузевих програм, затверджених міською та районними у місті радами</t>
  </si>
  <si>
    <t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</si>
  <si>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</si>
  <si>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за рахунок субвенції з міського бюджету на благоустрій території району</t>
  </si>
  <si>
    <t>1213242</t>
  </si>
  <si>
    <t>за рахунок субвенції з міського бюджету на виконання галузевих програм, затверджених міською та районними у місті радами</t>
  </si>
  <si>
    <t>Інша діяльність, пов"язана з експлуатацією об"єктів житлово-комунального господарства</t>
  </si>
  <si>
    <t>за рахунок субвенції з міського бюджету на фінансування обласного конкурсу мікропроектів з енергоефективності та енергозбереження серед органів самоорганізації населення та ОСББ</t>
  </si>
  <si>
    <t>Код  ФКВКБ</t>
  </si>
  <si>
    <t>2019 рік</t>
  </si>
  <si>
    <t>2020 рік</t>
  </si>
  <si>
    <t>2021 рік</t>
  </si>
  <si>
    <t>2022 рік</t>
  </si>
  <si>
    <t xml:space="preserve">Розподіл видатків в розрізі головних розпорядників коштів бюджету району у місті на 2019-2022 роки </t>
  </si>
  <si>
    <t>2021-2022 роки</t>
  </si>
  <si>
    <t>грн.</t>
  </si>
  <si>
    <t>1216090</t>
  </si>
  <si>
    <t>6090</t>
  </si>
  <si>
    <t>0640</t>
  </si>
  <si>
    <t>Інша діяльність у сфері житлово-комунального господарства</t>
  </si>
  <si>
    <t>за рахунок субвенції з міського бюджету на виконання Програми доручень виборців депутатами Дніпровської міської ради VI скликання на 2016-2020 роки</t>
  </si>
  <si>
    <t>0600000</t>
  </si>
  <si>
    <t>Відділ освіти районної у місті Дніпрі ради, всього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</si>
  <si>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</si>
  <si>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</si>
  <si>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</si>
  <si>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 рахунок субвенції з міського бюджету на погашення заборгованості за спожитий природний газ закладами освіти </t>
  </si>
  <si>
    <t xml:space="preserve">Найменування бюджетної програми згідно з Типовою програмною класифікацією видатків та кредитування місцевого бюджету </t>
  </si>
  <si>
    <t xml:space="preserve">                                                  Видатки бюджету району у місті за функціональною ознакою на 2019-2022 роки</t>
  </si>
  <si>
    <t>Освіта, всього</t>
  </si>
  <si>
    <t>за рахунок субвенції з міського бюджету на виконання доручень виборців депутатами районних у місті рад</t>
  </si>
  <si>
    <t>0913242</t>
  </si>
  <si>
    <t>А.В. Атаманенко</t>
  </si>
  <si>
    <t xml:space="preserve">Голова районної у місті ради </t>
  </si>
  <si>
    <t>ВСЬОГО ДОХОДІВ</t>
  </si>
  <si>
    <t>Інші джерела власних надходжень бюджетних установ</t>
  </si>
  <si>
    <t>Надходження від плати за послуги, що надаються бюджетними установами згідно із законодавством</t>
  </si>
  <si>
    <t>Власні надходження бюджетних установ</t>
  </si>
  <si>
    <t>СПЕЦІАЛЬНИЙ ФОНД</t>
  </si>
  <si>
    <t>Субвенції з місцевих бюджетів іншим місцевим бюджетам, всього</t>
  </si>
  <si>
    <t>ОФІЦІЙНІ  ТРАНСФЕРТИ</t>
  </si>
  <si>
    <t>Інші неподаткові надходження</t>
  </si>
  <si>
    <t>Адміністративні збори та платежі, доходи від некомерційної господарської діяльності</t>
  </si>
  <si>
    <t>Доходи від власності та підприємницької діяльності</t>
  </si>
  <si>
    <t>Туристичний збір</t>
  </si>
  <si>
    <t>Податок та збір на доходи фізичних осіб</t>
  </si>
  <si>
    <t>ЗАГАЛЬНИЙ ФОНД</t>
  </si>
  <si>
    <t xml:space="preserve">2019 рік </t>
  </si>
  <si>
    <t>Доходи бюджету району у місті за основними надходженнями на 2019 - 2022 роки</t>
  </si>
  <si>
    <t>Додаток  1</t>
  </si>
  <si>
    <t>до Прогнозу бюджету району у місті на 2021-2022 роки</t>
  </si>
  <si>
    <t xml:space="preserve">до Прогнозу бюджету району у місті на </t>
  </si>
  <si>
    <t>УСЬОГО ВИДАТКІВ ЗАГАЛЬНОГО ФОНДУ</t>
  </si>
  <si>
    <t>УСЬОГО ВИДАТКІВ СПЕЦІАЛЬНОГО ФОНДУ</t>
  </si>
  <si>
    <t xml:space="preserve">СПЕЦІАЛЬНИЙ ФОНД </t>
  </si>
  <si>
    <t xml:space="preserve">УСЬОГО ВИДАТКІВ ЗАГАЛЬНОГО ФОНДУ </t>
  </si>
  <si>
    <t>РАЗОМ</t>
  </si>
  <si>
    <t xml:space="preserve">РАЗОМ ДОХОДІВ СПЕЦІАЛЬНОГО ФОНДУ </t>
  </si>
  <si>
    <t>ЗАГАЛЬНИЙ ФОНД з офіційними трансфертами</t>
  </si>
  <si>
    <t>РАЗОМ ДОХОДІВ ЗАГАЛЬНОГО ФОНДУ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</si>
  <si>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</si>
  <si>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від продажу основного капіталу</t>
  </si>
  <si>
    <t>Податок на майно</t>
  </si>
  <si>
    <t>Податки на доходи, податки на прибуток, податки на збільшення ринкової вартості</t>
  </si>
  <si>
    <t>Найменування показника</t>
  </si>
  <si>
    <t>Код бюджетної класифкації</t>
  </si>
  <si>
    <t>Житлово-комунальне господарство, всього</t>
  </si>
  <si>
    <t>ПОДАТКОВІ НАДХОДЖЕННЯ</t>
  </si>
  <si>
    <t>Місцеві податки</t>
  </si>
  <si>
    <t>НЕПОДАТКОВІ НАДХОДЖЕННЯ</t>
  </si>
  <si>
    <t>ДОХОДИ ВІД ОПЕРАЦІЙ З КАПІТАЛОМ</t>
  </si>
  <si>
    <t>Надання загальної середньої освіти загальноосвітніми навчальними закладами ( в т. ч. школою-дитячим садком, інтернатом при школі),
спеціалізованими школами, ліцеями, гімназіями, колегіумами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</si>
  <si>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</si>
  <si>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
 згідно з Типовою програмною класифікацією видатків та кредитування місцевого бюджету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</si>
  <si>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
 з державного бюджету </t>
  </si>
  <si>
    <t>Надання пільг з оплати послуг зв'язку, інших передбачених законодавством пільг окремим категоріям громадян та компенсації за 
пільговий проїзд окремих категорій громадян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</si>
  <si>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</si>
  <si>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</si>
  <si>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
сімейного типу та прийомних сім'ях за принципом "гроші ходять за дитиною", оплату послуг із здійснення патронату над дитиною 
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</si>
  <si>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допомоги особам з інвалідністю, дітям з інвалідністю, особам, які не мають права на пенсію, непрацюючій особі, яка досягла
загального пенсійного віку, але не набула права на пенсійну виплату, допомоги по догляду за особами з інвалідністю І чи ІІ групи 
внаслідок психічного розладу, компенсаційної виплати непрацюючій працездатній особі, яка доглядає за особою з інвалідністю
 І групи, а також за особою, яка досягла 80-річного віку</t>
  </si>
  <si>
    <t>Надання тимчасової державної соціальної допомоги непрацюючій особі, яка досягла загального пенсійного віку, але не набула права на 
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</si>
  <si>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
типу та прийомних сім'ях, грошового забезпечення батькам-вихователям і прийомним батькам за надання соціальних послуг у дитячих
 будинках сімейного типу та прийомних сім'ях за принципом "гроші ходять за дитиною" та оплату послуг із здійснення патронату
 над дитиною та виплата соціальної допомоги на утримання дитини в сім’ї патронатного вихователя, підтримка малих групових будинків</t>
  </si>
  <si>
    <t>за рахунок субвенції з міського бюджету на виконання Програми доручень виборців депутатами Дніпровської міської ради VI скликання 
на 2016-2020 роки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</si>
</sst>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7" fillId="24" borderId="0" xfId="0" applyFont="1" applyFill="1" applyBorder="1" applyAlignment="1">
      <alignment wrapText="1"/>
    </xf>
    <xf numFmtId="173" fontId="27" fillId="24" borderId="0" xfId="0" applyNumberFormat="1" applyFont="1" applyFill="1" applyBorder="1" applyAlignment="1">
      <alignment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/>
    </xf>
    <xf numFmtId="1" fontId="27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1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25" fillId="0" borderId="10" xfId="53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5" fillId="19" borderId="10" xfId="0" applyNumberFormat="1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left" vertical="center" wrapText="1"/>
    </xf>
    <xf numFmtId="1" fontId="25" fillId="19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left" vertical="center" wrapText="1"/>
      <protection/>
    </xf>
    <xf numFmtId="49" fontId="25" fillId="0" borderId="11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28" fillId="24" borderId="13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8" fillId="24" borderId="10" xfId="0" applyNumberFormat="1" applyFont="1" applyFill="1" applyBorder="1" applyAlignment="1">
      <alignment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/>
    </xf>
    <xf numFmtId="1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/>
    </xf>
    <xf numFmtId="49" fontId="25" fillId="0" borderId="15" xfId="0" applyNumberFormat="1" applyFont="1" applyFill="1" applyBorder="1" applyAlignment="1">
      <alignment horizontal="center"/>
    </xf>
    <xf numFmtId="1" fontId="25" fillId="24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54" applyFont="1" applyFill="1" applyBorder="1">
      <alignment/>
      <protection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2" fontId="32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54" applyFont="1" applyFill="1">
      <alignment/>
      <protection/>
    </xf>
    <xf numFmtId="0" fontId="26" fillId="0" borderId="15" xfId="0" applyFont="1" applyFill="1" applyBorder="1" applyAlignment="1">
      <alignment horizontal="left" vertical="center" wrapText="1"/>
    </xf>
    <xf numFmtId="1" fontId="25" fillId="24" borderId="12" xfId="0" applyNumberFormat="1" applyFont="1" applyFill="1" applyBorder="1" applyAlignment="1">
      <alignment horizontal="center"/>
    </xf>
    <xf numFmtId="1" fontId="25" fillId="24" borderId="15" xfId="0" applyNumberFormat="1" applyFont="1" applyFill="1" applyBorder="1" applyAlignment="1">
      <alignment horizontal="center"/>
    </xf>
    <xf numFmtId="1" fontId="25" fillId="24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3" fontId="38" fillId="0" borderId="16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/>
    </xf>
    <xf numFmtId="0" fontId="38" fillId="0" borderId="16" xfId="0" applyFont="1" applyFill="1" applyBorder="1" applyAlignment="1">
      <alignment horizontal="center"/>
    </xf>
    <xf numFmtId="180" fontId="38" fillId="0" borderId="16" xfId="0" applyNumberFormat="1" applyFont="1" applyFill="1" applyBorder="1" applyAlignment="1">
      <alignment horizontal="center"/>
    </xf>
    <xf numFmtId="180" fontId="33" fillId="0" borderId="16" xfId="0" applyNumberFormat="1" applyFont="1" applyFill="1" applyBorder="1" applyAlignment="1">
      <alignment horizontal="center"/>
    </xf>
    <xf numFmtId="3" fontId="33" fillId="0" borderId="16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3" fillId="0" borderId="16" xfId="0" applyFont="1" applyFill="1" applyBorder="1" applyAlignment="1">
      <alignment wrapText="1"/>
    </xf>
    <xf numFmtId="172" fontId="33" fillId="0" borderId="16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left"/>
    </xf>
    <xf numFmtId="172" fontId="38" fillId="0" borderId="16" xfId="0" applyNumberFormat="1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/>
    </xf>
    <xf numFmtId="0" fontId="32" fillId="0" borderId="0" xfId="54" applyFont="1" applyFill="1" applyAlignment="1">
      <alignment horizontal="left"/>
      <protection/>
    </xf>
    <xf numFmtId="0" fontId="32" fillId="0" borderId="0" xfId="54" applyFont="1" applyFill="1" applyAlignment="1">
      <alignment horizontal="left" wrapText="1"/>
      <protection/>
    </xf>
    <xf numFmtId="0" fontId="40" fillId="0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" fontId="25" fillId="24" borderId="15" xfId="0" applyNumberFormat="1" applyFont="1" applyFill="1" applyBorder="1" applyAlignment="1">
      <alignment horizontal="center"/>
    </xf>
    <xf numFmtId="1" fontId="25" fillId="24" borderId="11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25" fillId="0" borderId="15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30" fillId="24" borderId="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tabSelected="1" zoomScale="50" zoomScaleNormal="50" zoomScalePageLayoutView="0" workbookViewId="0" topLeftCell="A22">
      <selection activeCell="I12" sqref="I12"/>
    </sheetView>
  </sheetViews>
  <sheetFormatPr defaultColWidth="8.875" defaultRowHeight="12.75"/>
  <cols>
    <col min="1" max="1" width="19.25390625" style="1" customWidth="1"/>
    <col min="2" max="2" width="137.125" style="1" customWidth="1"/>
    <col min="3" max="3" width="20.75390625" style="1" customWidth="1"/>
    <col min="4" max="4" width="22.25390625" style="1" customWidth="1"/>
    <col min="5" max="5" width="20.625" style="1" customWidth="1"/>
    <col min="6" max="6" width="19.375" style="1" customWidth="1"/>
    <col min="7" max="7" width="12.375" style="1" bestFit="1" customWidth="1"/>
    <col min="8" max="8" width="22.75390625" style="1" customWidth="1"/>
    <col min="9" max="9" width="8.875" style="1" customWidth="1"/>
    <col min="10" max="10" width="15.75390625" style="1" bestFit="1" customWidth="1"/>
    <col min="11" max="11" width="25.00390625" style="1" bestFit="1" customWidth="1"/>
    <col min="12" max="12" width="17.00390625" style="1" customWidth="1"/>
    <col min="13" max="16384" width="8.875" style="1" customWidth="1"/>
  </cols>
  <sheetData>
    <row r="1" spans="2:10" ht="18.75">
      <c r="B1" s="113"/>
      <c r="C1" s="113"/>
      <c r="D1" s="154" t="s">
        <v>234</v>
      </c>
      <c r="E1" s="154"/>
      <c r="F1" s="154"/>
      <c r="G1" s="113"/>
      <c r="H1" s="103"/>
      <c r="I1" s="103"/>
      <c r="J1" s="103"/>
    </row>
    <row r="2" spans="2:10" ht="18.75">
      <c r="B2" s="113"/>
      <c r="C2" s="113"/>
      <c r="D2" s="155" t="s">
        <v>235</v>
      </c>
      <c r="E2" s="155"/>
      <c r="F2" s="155"/>
      <c r="G2" s="113"/>
      <c r="H2" s="103"/>
      <c r="I2" s="103"/>
      <c r="J2" s="103"/>
    </row>
    <row r="3" spans="2:10" ht="18.75">
      <c r="B3" s="113"/>
      <c r="C3" s="113"/>
      <c r="D3" s="154"/>
      <c r="E3" s="154"/>
      <c r="F3" s="154"/>
      <c r="G3" s="113"/>
      <c r="H3" s="103"/>
      <c r="I3" s="103"/>
      <c r="J3" s="103"/>
    </row>
    <row r="4" spans="2:10" ht="18.75">
      <c r="B4" s="113"/>
      <c r="C4" s="113"/>
      <c r="D4" s="113"/>
      <c r="E4" s="113"/>
      <c r="F4" s="122"/>
      <c r="G4" s="113"/>
      <c r="H4" s="103"/>
      <c r="I4" s="103"/>
      <c r="J4" s="103"/>
    </row>
    <row r="5" spans="2:10" ht="18.75">
      <c r="B5" s="121"/>
      <c r="C5" s="121"/>
      <c r="D5" s="121"/>
      <c r="E5" s="121"/>
      <c r="F5" s="122"/>
      <c r="G5" s="103"/>
      <c r="H5" s="103"/>
      <c r="I5" s="103"/>
      <c r="J5" s="103"/>
    </row>
    <row r="6" spans="2:10" ht="22.5">
      <c r="B6" s="156" t="s">
        <v>233</v>
      </c>
      <c r="C6" s="156"/>
      <c r="D6" s="156"/>
      <c r="E6" s="156"/>
      <c r="F6" s="156"/>
      <c r="G6" s="103"/>
      <c r="H6" s="103"/>
      <c r="I6" s="103"/>
      <c r="J6" s="103"/>
    </row>
    <row r="7" spans="2:10" ht="18.75">
      <c r="B7" s="150"/>
      <c r="C7" s="150"/>
      <c r="D7" s="150"/>
      <c r="E7" s="150"/>
      <c r="F7" s="150"/>
      <c r="G7" s="103"/>
      <c r="H7" s="103"/>
      <c r="I7" s="103"/>
      <c r="J7" s="103"/>
    </row>
    <row r="8" spans="2:10" ht="18.75">
      <c r="B8" s="121"/>
      <c r="C8" s="121"/>
      <c r="D8" s="121"/>
      <c r="E8" s="121"/>
      <c r="F8" s="121" t="s">
        <v>200</v>
      </c>
      <c r="G8" s="103"/>
      <c r="H8" s="103"/>
      <c r="I8" s="103"/>
      <c r="J8" s="103"/>
    </row>
    <row r="9" spans="1:10" ht="18.75">
      <c r="A9" s="149" t="s">
        <v>250</v>
      </c>
      <c r="B9" s="151" t="s">
        <v>249</v>
      </c>
      <c r="C9" s="152" t="s">
        <v>232</v>
      </c>
      <c r="D9" s="153" t="s">
        <v>195</v>
      </c>
      <c r="E9" s="153" t="s">
        <v>196</v>
      </c>
      <c r="F9" s="153" t="s">
        <v>197</v>
      </c>
      <c r="G9" s="103"/>
      <c r="H9" s="103"/>
      <c r="I9" s="103"/>
      <c r="J9" s="103"/>
    </row>
    <row r="10" spans="1:10" ht="18" customHeight="1">
      <c r="A10" s="149"/>
      <c r="B10" s="151"/>
      <c r="C10" s="152"/>
      <c r="D10" s="153"/>
      <c r="E10" s="153"/>
      <c r="F10" s="153"/>
      <c r="G10" s="103"/>
      <c r="H10" s="103"/>
      <c r="I10" s="103"/>
      <c r="J10" s="103"/>
    </row>
    <row r="11" spans="1:10" ht="18.75">
      <c r="A11" s="149"/>
      <c r="B11" s="151"/>
      <c r="C11" s="152"/>
      <c r="D11" s="153"/>
      <c r="E11" s="153"/>
      <c r="F11" s="153"/>
      <c r="G11" s="103"/>
      <c r="H11" s="103"/>
      <c r="I11" s="103"/>
      <c r="J11" s="103"/>
    </row>
    <row r="12" spans="1:10" ht="18.75">
      <c r="A12" s="149"/>
      <c r="B12" s="151"/>
      <c r="C12" s="152"/>
      <c r="D12" s="153"/>
      <c r="E12" s="153"/>
      <c r="F12" s="153"/>
      <c r="G12" s="103"/>
      <c r="H12" s="103"/>
      <c r="I12" s="103"/>
      <c r="J12" s="103"/>
    </row>
    <row r="13" spans="1:10" ht="18.75">
      <c r="A13" s="149"/>
      <c r="B13" s="151"/>
      <c r="C13" s="152"/>
      <c r="D13" s="153"/>
      <c r="E13" s="153"/>
      <c r="F13" s="153"/>
      <c r="G13" s="103"/>
      <c r="H13" s="103"/>
      <c r="I13" s="103"/>
      <c r="J13" s="103"/>
    </row>
    <row r="14" spans="1:10" ht="20.25">
      <c r="A14" s="148">
        <v>1</v>
      </c>
      <c r="B14" s="141">
        <v>2</v>
      </c>
      <c r="C14" s="141">
        <v>3</v>
      </c>
      <c r="D14" s="141">
        <v>4</v>
      </c>
      <c r="E14" s="141">
        <v>5</v>
      </c>
      <c r="F14" s="146">
        <v>6</v>
      </c>
      <c r="G14" s="103"/>
      <c r="H14" s="103"/>
      <c r="I14" s="103"/>
      <c r="J14" s="103"/>
    </row>
    <row r="15" spans="1:10" ht="27.75" customHeight="1">
      <c r="A15" s="147"/>
      <c r="B15" s="144" t="s">
        <v>231</v>
      </c>
      <c r="C15" s="141"/>
      <c r="D15" s="141"/>
      <c r="E15" s="141"/>
      <c r="F15" s="146"/>
      <c r="G15" s="103"/>
      <c r="H15" s="103"/>
      <c r="I15" s="103"/>
      <c r="J15" s="103"/>
    </row>
    <row r="16" spans="1:10" ht="33.75" customHeight="1">
      <c r="A16" s="136">
        <v>10000000</v>
      </c>
      <c r="B16" s="144" t="s">
        <v>252</v>
      </c>
      <c r="C16" s="134">
        <v>26538009</v>
      </c>
      <c r="D16" s="134">
        <v>15661405</v>
      </c>
      <c r="E16" s="134">
        <f>E18+E19</f>
        <v>25894563</v>
      </c>
      <c r="F16" s="134">
        <f>F18+F19</f>
        <v>27240943</v>
      </c>
      <c r="G16" s="114"/>
      <c r="H16" s="114"/>
      <c r="I16" s="103"/>
      <c r="J16" s="103"/>
    </row>
    <row r="17" spans="1:10" ht="33.75" customHeight="1">
      <c r="A17" s="136">
        <v>11000000</v>
      </c>
      <c r="B17" s="144" t="s">
        <v>248</v>
      </c>
      <c r="C17" s="134">
        <f>C18</f>
        <v>14321879</v>
      </c>
      <c r="D17" s="134">
        <f>D18</f>
        <v>7193503</v>
      </c>
      <c r="E17" s="134">
        <f>E18</f>
        <v>11731563</v>
      </c>
      <c r="F17" s="134">
        <f>F18</f>
        <v>12228000</v>
      </c>
      <c r="G17" s="114"/>
      <c r="H17" s="114"/>
      <c r="I17" s="103"/>
      <c r="J17" s="103"/>
    </row>
    <row r="18" spans="1:10" ht="30.75" customHeight="1">
      <c r="A18" s="141">
        <v>11010000</v>
      </c>
      <c r="B18" s="140" t="s">
        <v>230</v>
      </c>
      <c r="C18" s="139">
        <v>14321879</v>
      </c>
      <c r="D18" s="139">
        <v>7193503</v>
      </c>
      <c r="E18" s="139">
        <f>11700468+31095</f>
        <v>11731563</v>
      </c>
      <c r="F18" s="139">
        <f>12200000+28000</f>
        <v>12228000</v>
      </c>
      <c r="G18" s="103"/>
      <c r="H18" s="117"/>
      <c r="I18" s="120"/>
      <c r="J18" s="117"/>
    </row>
    <row r="19" spans="1:10" ht="33" customHeight="1">
      <c r="A19" s="141">
        <v>18000000</v>
      </c>
      <c r="B19" s="140" t="s">
        <v>253</v>
      </c>
      <c r="C19" s="139">
        <v>12216140</v>
      </c>
      <c r="D19" s="139">
        <f>D20+D21</f>
        <v>8467902</v>
      </c>
      <c r="E19" s="139">
        <f>E20+E21</f>
        <v>14163000</v>
      </c>
      <c r="F19" s="139">
        <f>F20+F21</f>
        <v>15012943</v>
      </c>
      <c r="G19" s="114"/>
      <c r="H19" s="103"/>
      <c r="I19" s="103"/>
      <c r="J19" s="103"/>
    </row>
    <row r="20" spans="1:10" ht="27.75" customHeight="1">
      <c r="A20" s="141">
        <v>18010000</v>
      </c>
      <c r="B20" s="140" t="s">
        <v>247</v>
      </c>
      <c r="C20" s="139">
        <v>11393687</v>
      </c>
      <c r="D20" s="139">
        <v>7639000</v>
      </c>
      <c r="E20" s="139">
        <f>11933000+30000</f>
        <v>11963000</v>
      </c>
      <c r="F20" s="139">
        <f>27651+12585292</f>
        <v>12612943</v>
      </c>
      <c r="G20" s="103"/>
      <c r="H20" s="117"/>
      <c r="I20" s="120"/>
      <c r="J20" s="117"/>
    </row>
    <row r="21" spans="1:12" ht="30" customHeight="1">
      <c r="A21" s="141">
        <v>18030000</v>
      </c>
      <c r="B21" s="140" t="s">
        <v>229</v>
      </c>
      <c r="C21" s="139">
        <v>822453</v>
      </c>
      <c r="D21" s="139">
        <v>828902</v>
      </c>
      <c r="E21" s="139">
        <v>2200000</v>
      </c>
      <c r="F21" s="139">
        <v>2400000</v>
      </c>
      <c r="G21" s="103"/>
      <c r="H21" s="117"/>
      <c r="I21" s="120"/>
      <c r="J21" s="114"/>
      <c r="L21" s="119"/>
    </row>
    <row r="22" spans="1:12" ht="30" customHeight="1">
      <c r="A22" s="136">
        <v>20000000</v>
      </c>
      <c r="B22" s="144" t="s">
        <v>254</v>
      </c>
      <c r="C22" s="134">
        <v>1031963</v>
      </c>
      <c r="D22" s="134">
        <f>D23+D24+D25</f>
        <v>1081000</v>
      </c>
      <c r="E22" s="134">
        <f>E23+E24+E25</f>
        <v>2059062</v>
      </c>
      <c r="F22" s="134">
        <f>F23+F24+F25</f>
        <v>2265129</v>
      </c>
      <c r="G22" s="103"/>
      <c r="H22" s="103"/>
      <c r="I22" s="103"/>
      <c r="J22" s="103"/>
      <c r="L22" s="118"/>
    </row>
    <row r="23" spans="1:11" ht="33" customHeight="1">
      <c r="A23" s="141">
        <v>21000000</v>
      </c>
      <c r="B23" s="140" t="s">
        <v>228</v>
      </c>
      <c r="C23" s="139">
        <v>547186</v>
      </c>
      <c r="D23" s="139">
        <v>577000</v>
      </c>
      <c r="E23" s="139">
        <v>1031562</v>
      </c>
      <c r="F23" s="139">
        <v>1155000</v>
      </c>
      <c r="G23" s="103"/>
      <c r="H23" s="117"/>
      <c r="I23" s="103"/>
      <c r="J23" s="103"/>
      <c r="K23" s="116"/>
    </row>
    <row r="24" spans="1:12" ht="27" customHeight="1">
      <c r="A24" s="141">
        <v>22000000</v>
      </c>
      <c r="B24" s="140" t="s">
        <v>227</v>
      </c>
      <c r="C24" s="139">
        <v>416627</v>
      </c>
      <c r="D24" s="139">
        <v>435000</v>
      </c>
      <c r="E24" s="139">
        <v>827500</v>
      </c>
      <c r="F24" s="139">
        <v>890129</v>
      </c>
      <c r="G24" s="103"/>
      <c r="H24" s="103"/>
      <c r="I24" s="103"/>
      <c r="J24" s="103"/>
      <c r="L24" s="115"/>
    </row>
    <row r="25" spans="1:10" ht="30" customHeight="1">
      <c r="A25" s="141">
        <v>24000000</v>
      </c>
      <c r="B25" s="140" t="s">
        <v>226</v>
      </c>
      <c r="C25" s="139">
        <v>68150</v>
      </c>
      <c r="D25" s="139">
        <v>69000</v>
      </c>
      <c r="E25" s="139">
        <v>200000</v>
      </c>
      <c r="F25" s="139">
        <v>220000</v>
      </c>
      <c r="G25" s="103"/>
      <c r="H25" s="103"/>
      <c r="I25" s="103"/>
      <c r="J25" s="103"/>
    </row>
    <row r="26" spans="1:10" ht="27.75" customHeight="1">
      <c r="A26" s="136">
        <v>30000000</v>
      </c>
      <c r="B26" s="144" t="s">
        <v>255</v>
      </c>
      <c r="C26" s="134">
        <v>7000</v>
      </c>
      <c r="D26" s="134">
        <v>7000</v>
      </c>
      <c r="E26" s="134">
        <v>12500</v>
      </c>
      <c r="F26" s="134">
        <v>13500</v>
      </c>
      <c r="G26" s="103"/>
      <c r="H26" s="103"/>
      <c r="I26" s="103"/>
      <c r="J26" s="103"/>
    </row>
    <row r="27" spans="1:10" ht="25.5" customHeight="1">
      <c r="A27" s="136">
        <v>31000000</v>
      </c>
      <c r="B27" s="144" t="s">
        <v>246</v>
      </c>
      <c r="C27" s="139">
        <v>7000</v>
      </c>
      <c r="D27" s="139">
        <v>7000</v>
      </c>
      <c r="E27" s="139">
        <v>12500</v>
      </c>
      <c r="F27" s="139">
        <v>13500</v>
      </c>
      <c r="G27" s="103"/>
      <c r="H27" s="103"/>
      <c r="I27" s="103"/>
      <c r="J27" s="103"/>
    </row>
    <row r="28" spans="1:10" ht="69.75" customHeight="1">
      <c r="A28" s="141">
        <v>31010000</v>
      </c>
      <c r="B28" s="142" t="s">
        <v>245</v>
      </c>
      <c r="C28" s="139">
        <v>7000</v>
      </c>
      <c r="D28" s="139">
        <v>7000</v>
      </c>
      <c r="E28" s="139">
        <v>12500</v>
      </c>
      <c r="F28" s="139">
        <v>13500</v>
      </c>
      <c r="G28" s="103"/>
      <c r="H28" s="103"/>
      <c r="I28" s="103"/>
      <c r="J28" s="103"/>
    </row>
    <row r="29" spans="1:10" ht="27" customHeight="1">
      <c r="A29" s="136">
        <v>90010100</v>
      </c>
      <c r="B29" s="144" t="s">
        <v>244</v>
      </c>
      <c r="C29" s="134">
        <v>27576982</v>
      </c>
      <c r="D29" s="134">
        <f>D16+D22+D26</f>
        <v>16749405</v>
      </c>
      <c r="E29" s="134">
        <f>E16+E22+E26</f>
        <v>27966125</v>
      </c>
      <c r="F29" s="134">
        <f>F16+F22+F26</f>
        <v>29519572</v>
      </c>
      <c r="G29" s="103"/>
      <c r="H29" s="114"/>
      <c r="I29" s="103"/>
      <c r="J29" s="103"/>
    </row>
    <row r="30" spans="1:10" ht="27.75" customHeight="1">
      <c r="A30" s="136">
        <v>40000000</v>
      </c>
      <c r="B30" s="144" t="s">
        <v>225</v>
      </c>
      <c r="C30" s="134">
        <v>79770636</v>
      </c>
      <c r="D30" s="134">
        <f>D31</f>
        <v>795000</v>
      </c>
      <c r="E30" s="137">
        <v>0</v>
      </c>
      <c r="F30" s="145">
        <v>0</v>
      </c>
      <c r="G30" s="103"/>
      <c r="H30" s="103"/>
      <c r="I30" s="103"/>
      <c r="J30" s="103"/>
    </row>
    <row r="31" spans="1:17" ht="27.75" customHeight="1">
      <c r="A31" s="141">
        <v>41050000</v>
      </c>
      <c r="B31" s="140" t="s">
        <v>224</v>
      </c>
      <c r="C31" s="139">
        <v>79770636</v>
      </c>
      <c r="D31" s="139">
        <f>41710+753290</f>
        <v>795000</v>
      </c>
      <c r="E31" s="138">
        <v>0</v>
      </c>
      <c r="F31" s="143">
        <v>0</v>
      </c>
      <c r="G31" s="107"/>
      <c r="H31" s="107"/>
      <c r="I31" s="107"/>
      <c r="J31" s="107"/>
      <c r="K31" s="106"/>
      <c r="L31" s="106"/>
      <c r="M31" s="106"/>
      <c r="N31" s="106"/>
      <c r="O31" s="106"/>
      <c r="P31" s="106"/>
      <c r="Q31" s="106"/>
    </row>
    <row r="32" spans="1:17" ht="27.75" customHeight="1">
      <c r="A32" s="136">
        <v>90010200</v>
      </c>
      <c r="B32" s="144" t="s">
        <v>243</v>
      </c>
      <c r="C32" s="134">
        <f>C29+C30</f>
        <v>107347618</v>
      </c>
      <c r="D32" s="134">
        <f>D29+D30</f>
        <v>17544405</v>
      </c>
      <c r="E32" s="134">
        <f>E29+E30</f>
        <v>27966125</v>
      </c>
      <c r="F32" s="134">
        <f>F29+F30</f>
        <v>29519572</v>
      </c>
      <c r="G32" s="107"/>
      <c r="H32" s="107"/>
      <c r="I32" s="107"/>
      <c r="J32" s="107"/>
      <c r="K32" s="106"/>
      <c r="L32" s="106"/>
      <c r="M32" s="106"/>
      <c r="N32" s="106"/>
      <c r="O32" s="106"/>
      <c r="P32" s="106"/>
      <c r="Q32" s="106"/>
    </row>
    <row r="33" spans="1:17" ht="27" customHeight="1">
      <c r="A33" s="136"/>
      <c r="B33" s="144" t="s">
        <v>223</v>
      </c>
      <c r="C33" s="134"/>
      <c r="D33" s="134"/>
      <c r="E33" s="134"/>
      <c r="F33" s="143"/>
      <c r="G33" s="112"/>
      <c r="H33" s="113"/>
      <c r="I33" s="113"/>
      <c r="J33" s="110"/>
      <c r="K33" s="110"/>
      <c r="L33" s="112"/>
      <c r="M33" s="107"/>
      <c r="N33" s="107"/>
      <c r="O33" s="107"/>
      <c r="P33" s="107"/>
      <c r="Q33" s="106"/>
    </row>
    <row r="34" spans="1:17" ht="30" customHeight="1">
      <c r="A34" s="136">
        <v>25000000</v>
      </c>
      <c r="B34" s="135" t="s">
        <v>222</v>
      </c>
      <c r="C34" s="134">
        <v>129672</v>
      </c>
      <c r="D34" s="137">
        <v>0</v>
      </c>
      <c r="E34" s="137">
        <v>0</v>
      </c>
      <c r="F34" s="137">
        <v>0</v>
      </c>
      <c r="G34" s="108"/>
      <c r="H34" s="111"/>
      <c r="I34" s="111"/>
      <c r="J34" s="110"/>
      <c r="K34" s="110"/>
      <c r="L34" s="110"/>
      <c r="M34" s="107"/>
      <c r="N34" s="107"/>
      <c r="O34" s="107"/>
      <c r="P34" s="107"/>
      <c r="Q34" s="106"/>
    </row>
    <row r="35" spans="1:17" ht="43.5" customHeight="1">
      <c r="A35" s="141">
        <v>25010000</v>
      </c>
      <c r="B35" s="142" t="s">
        <v>221</v>
      </c>
      <c r="C35" s="139">
        <v>24122</v>
      </c>
      <c r="D35" s="138">
        <v>0</v>
      </c>
      <c r="E35" s="138">
        <v>0</v>
      </c>
      <c r="F35" s="138">
        <v>0</v>
      </c>
      <c r="G35" s="108"/>
      <c r="H35" s="107"/>
      <c r="I35" s="107"/>
      <c r="J35" s="109"/>
      <c r="K35" s="109"/>
      <c r="L35" s="107"/>
      <c r="M35" s="107"/>
      <c r="N35" s="107"/>
      <c r="O35" s="107"/>
      <c r="P35" s="107"/>
      <c r="Q35" s="106"/>
    </row>
    <row r="36" spans="1:17" ht="27" customHeight="1">
      <c r="A36" s="141">
        <v>25020000</v>
      </c>
      <c r="B36" s="140" t="s">
        <v>220</v>
      </c>
      <c r="C36" s="139">
        <v>105550</v>
      </c>
      <c r="D36" s="138">
        <v>0</v>
      </c>
      <c r="E36" s="138">
        <v>0</v>
      </c>
      <c r="F36" s="138">
        <v>0</v>
      </c>
      <c r="G36" s="108"/>
      <c r="L36" s="104"/>
      <c r="M36" s="107"/>
      <c r="N36" s="107"/>
      <c r="O36" s="107"/>
      <c r="P36" s="107"/>
      <c r="Q36" s="106"/>
    </row>
    <row r="37" spans="1:17" ht="29.25" customHeight="1">
      <c r="A37" s="136">
        <v>90010100</v>
      </c>
      <c r="B37" s="135" t="s">
        <v>242</v>
      </c>
      <c r="C37" s="134">
        <f>C34</f>
        <v>129672</v>
      </c>
      <c r="D37" s="137">
        <f>D34</f>
        <v>0</v>
      </c>
      <c r="E37" s="137">
        <v>0</v>
      </c>
      <c r="F37" s="137">
        <f>E37/C37*100</f>
        <v>0</v>
      </c>
      <c r="G37" s="108"/>
      <c r="H37" s="107"/>
      <c r="I37" s="107"/>
      <c r="J37" s="107"/>
      <c r="K37" s="107"/>
      <c r="L37" s="107"/>
      <c r="M37" s="107"/>
      <c r="N37" s="107"/>
      <c r="O37" s="107"/>
      <c r="P37" s="107"/>
      <c r="Q37" s="106"/>
    </row>
    <row r="38" spans="1:17" ht="27" customHeight="1">
      <c r="A38" s="136">
        <v>90010300</v>
      </c>
      <c r="B38" s="135" t="s">
        <v>219</v>
      </c>
      <c r="C38" s="134">
        <f>C37+C32</f>
        <v>107477290</v>
      </c>
      <c r="D38" s="134">
        <f>D37+D32</f>
        <v>17544405</v>
      </c>
      <c r="E38" s="134">
        <f>E37+E32</f>
        <v>27966125</v>
      </c>
      <c r="F38" s="134">
        <f>F37+F32</f>
        <v>29519572</v>
      </c>
      <c r="G38" s="108"/>
      <c r="H38" s="107"/>
      <c r="I38" s="107"/>
      <c r="J38" s="107"/>
      <c r="K38" s="107"/>
      <c r="L38" s="107"/>
      <c r="M38" s="107"/>
      <c r="N38" s="107"/>
      <c r="O38" s="107"/>
      <c r="P38" s="107"/>
      <c r="Q38" s="106"/>
    </row>
    <row r="39" spans="2:17" ht="18.75">
      <c r="B39" s="103"/>
      <c r="C39" s="103"/>
      <c r="D39" s="103"/>
      <c r="E39" s="103"/>
      <c r="F39" s="103"/>
      <c r="G39" s="107"/>
      <c r="H39" s="107"/>
      <c r="I39" s="107"/>
      <c r="J39" s="107"/>
      <c r="K39" s="106"/>
      <c r="L39" s="106"/>
      <c r="M39" s="106"/>
      <c r="N39" s="106"/>
      <c r="O39" s="106"/>
      <c r="P39" s="106"/>
      <c r="Q39" s="106"/>
    </row>
    <row r="40" spans="2:17" ht="63" customHeight="1">
      <c r="B40" s="103"/>
      <c r="C40" s="103"/>
      <c r="D40" s="103"/>
      <c r="E40" s="103"/>
      <c r="F40" s="103"/>
      <c r="G40" s="107"/>
      <c r="H40" s="107"/>
      <c r="I40" s="107"/>
      <c r="J40" s="107"/>
      <c r="K40" s="106"/>
      <c r="L40" s="106"/>
      <c r="M40" s="106"/>
      <c r="N40" s="106"/>
      <c r="O40" s="106"/>
      <c r="P40" s="106"/>
      <c r="Q40" s="106"/>
    </row>
    <row r="41" spans="2:17" ht="26.25">
      <c r="B41" s="133" t="s">
        <v>218</v>
      </c>
      <c r="C41" s="133"/>
      <c r="D41" s="133"/>
      <c r="E41" s="133" t="s">
        <v>217</v>
      </c>
      <c r="F41" s="132"/>
      <c r="G41" s="107"/>
      <c r="H41" s="107"/>
      <c r="I41" s="107"/>
      <c r="J41" s="107"/>
      <c r="K41" s="106"/>
      <c r="L41" s="106"/>
      <c r="M41" s="106"/>
      <c r="N41" s="106"/>
      <c r="O41" s="106"/>
      <c r="P41" s="106"/>
      <c r="Q41" s="106"/>
    </row>
    <row r="42" spans="2:10" ht="20.25">
      <c r="B42" s="105"/>
      <c r="C42" s="105"/>
      <c r="D42" s="104"/>
      <c r="E42" s="104"/>
      <c r="F42" s="103"/>
      <c r="G42" s="103"/>
      <c r="H42" s="103"/>
      <c r="I42" s="103"/>
      <c r="J42" s="103"/>
    </row>
    <row r="43" spans="2:10" ht="18.75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 ht="21" customHeight="1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 ht="36.75" customHeight="1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 ht="36.75" customHeight="1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 ht="57" customHeight="1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 ht="0.75" customHeight="1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 ht="18.75" hidden="1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 ht="18.75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 ht="18.75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 ht="18.75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 ht="18.75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 ht="18.75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 ht="18.75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 ht="18.75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 ht="18.75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 ht="18.75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 ht="18.75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 ht="18.75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 ht="18.75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 ht="18.75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 ht="18.75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 ht="18.75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 ht="18.75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 ht="18.75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 ht="18.75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 ht="18.75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 ht="18.75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 ht="18.75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 ht="18.75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 ht="18.75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 ht="18.75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 ht="18.75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 ht="18.75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 ht="18.75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 ht="18.75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 ht="18.75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 ht="18.75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 ht="18.75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 ht="18.75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 ht="18.75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 ht="18.75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 ht="18.75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 ht="18.75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 ht="18.75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 ht="18.75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 ht="18.75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 ht="18.75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 ht="18.75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 ht="18.75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 ht="18.75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 ht="18.75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 ht="18.75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 ht="18.75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 ht="18.75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 ht="18.75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 ht="18.75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 ht="18.75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 ht="18.75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 ht="18.75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 ht="18.75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 ht="18.75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 ht="18.75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 ht="18.75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 ht="18.75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 ht="18.75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 ht="18.75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 ht="18.75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 ht="18.75"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spans="2:10" ht="18.75"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spans="2:10" ht="18.75">
      <c r="B112" s="103"/>
      <c r="C112" s="103"/>
      <c r="D112" s="103"/>
      <c r="E112" s="103"/>
      <c r="F112" s="103"/>
      <c r="G112" s="103"/>
      <c r="H112" s="103"/>
      <c r="I112" s="103"/>
      <c r="J112" s="103"/>
    </row>
    <row r="113" spans="2:10" ht="18.75">
      <c r="B113" s="103"/>
      <c r="C113" s="103"/>
      <c r="D113" s="103"/>
      <c r="E113" s="103"/>
      <c r="F113" s="103"/>
      <c r="G113" s="103"/>
      <c r="H113" s="103"/>
      <c r="I113" s="103"/>
      <c r="J113" s="103"/>
    </row>
    <row r="114" spans="2:10" ht="18.75">
      <c r="B114" s="103"/>
      <c r="C114" s="103"/>
      <c r="D114" s="103"/>
      <c r="E114" s="103"/>
      <c r="F114" s="103"/>
      <c r="G114" s="103"/>
      <c r="H114" s="103"/>
      <c r="I114" s="103"/>
      <c r="J114" s="103"/>
    </row>
    <row r="115" spans="2:10" ht="18.75">
      <c r="B115" s="103"/>
      <c r="C115" s="103"/>
      <c r="D115" s="103"/>
      <c r="E115" s="103"/>
      <c r="F115" s="103"/>
      <c r="G115" s="103"/>
      <c r="H115" s="103"/>
      <c r="I115" s="103"/>
      <c r="J115" s="103"/>
    </row>
    <row r="116" spans="2:10" ht="18.75">
      <c r="B116" s="103"/>
      <c r="C116" s="103"/>
      <c r="D116" s="103"/>
      <c r="E116" s="103"/>
      <c r="F116" s="103"/>
      <c r="G116" s="103"/>
      <c r="H116" s="103"/>
      <c r="I116" s="103"/>
      <c r="J116" s="103"/>
    </row>
    <row r="117" spans="2:10" ht="18.75">
      <c r="B117" s="103"/>
      <c r="C117" s="103"/>
      <c r="D117" s="103"/>
      <c r="E117" s="103"/>
      <c r="F117" s="103"/>
      <c r="G117" s="103"/>
      <c r="H117" s="103"/>
      <c r="I117" s="103"/>
      <c r="J117" s="103"/>
    </row>
    <row r="118" spans="2:10" ht="18.75">
      <c r="B118" s="103"/>
      <c r="C118" s="103"/>
      <c r="D118" s="103"/>
      <c r="E118" s="103"/>
      <c r="F118" s="103"/>
      <c r="G118" s="103"/>
      <c r="H118" s="103"/>
      <c r="I118" s="103"/>
      <c r="J118" s="103"/>
    </row>
    <row r="119" spans="2:10" ht="18.75">
      <c r="B119" s="103"/>
      <c r="C119" s="103"/>
      <c r="D119" s="103"/>
      <c r="E119" s="103"/>
      <c r="F119" s="103"/>
      <c r="G119" s="103"/>
      <c r="H119" s="103"/>
      <c r="I119" s="103"/>
      <c r="J119" s="103"/>
    </row>
    <row r="120" spans="2:10" ht="18.75">
      <c r="B120" s="103"/>
      <c r="C120" s="103"/>
      <c r="D120" s="103"/>
      <c r="E120" s="103"/>
      <c r="F120" s="103"/>
      <c r="G120" s="103"/>
      <c r="H120" s="103"/>
      <c r="I120" s="103"/>
      <c r="J120" s="103"/>
    </row>
    <row r="121" spans="2:10" ht="18.75">
      <c r="B121" s="103"/>
      <c r="C121" s="103"/>
      <c r="D121" s="103"/>
      <c r="E121" s="103"/>
      <c r="F121" s="103"/>
      <c r="G121" s="103"/>
      <c r="H121" s="103"/>
      <c r="I121" s="103"/>
      <c r="J121" s="103"/>
    </row>
    <row r="122" spans="2:10" ht="18.75">
      <c r="B122" s="103"/>
      <c r="C122" s="103"/>
      <c r="D122" s="103"/>
      <c r="E122" s="103"/>
      <c r="F122" s="103"/>
      <c r="G122" s="103"/>
      <c r="H122" s="103"/>
      <c r="I122" s="103"/>
      <c r="J122" s="103"/>
    </row>
    <row r="123" spans="2:10" ht="18.75">
      <c r="B123" s="103"/>
      <c r="C123" s="103"/>
      <c r="D123" s="103"/>
      <c r="E123" s="103"/>
      <c r="F123" s="103"/>
      <c r="G123" s="103"/>
      <c r="H123" s="103"/>
      <c r="I123" s="103"/>
      <c r="J123" s="103"/>
    </row>
    <row r="124" spans="2:10" ht="18.75">
      <c r="B124" s="103"/>
      <c r="C124" s="103"/>
      <c r="D124" s="103"/>
      <c r="E124" s="103"/>
      <c r="F124" s="103"/>
      <c r="G124" s="103"/>
      <c r="H124" s="103"/>
      <c r="I124" s="103"/>
      <c r="J124" s="103"/>
    </row>
    <row r="125" spans="2:10" ht="18.75">
      <c r="B125" s="103"/>
      <c r="C125" s="103"/>
      <c r="D125" s="103"/>
      <c r="E125" s="103"/>
      <c r="F125" s="103"/>
      <c r="G125" s="103"/>
      <c r="H125" s="103"/>
      <c r="I125" s="103"/>
      <c r="J125" s="103"/>
    </row>
    <row r="126" spans="2:10" ht="18.75">
      <c r="B126" s="103"/>
      <c r="C126" s="103"/>
      <c r="D126" s="103"/>
      <c r="E126" s="103"/>
      <c r="F126" s="103"/>
      <c r="G126" s="103"/>
      <c r="H126" s="103"/>
      <c r="I126" s="103"/>
      <c r="J126" s="103"/>
    </row>
    <row r="127" spans="2:10" ht="18.75">
      <c r="B127" s="103"/>
      <c r="C127" s="103"/>
      <c r="D127" s="103"/>
      <c r="E127" s="103"/>
      <c r="F127" s="103"/>
      <c r="G127" s="103"/>
      <c r="H127" s="103"/>
      <c r="I127" s="103"/>
      <c r="J127" s="103"/>
    </row>
    <row r="128" spans="2:10" ht="18.75">
      <c r="B128" s="103"/>
      <c r="C128" s="103"/>
      <c r="D128" s="103"/>
      <c r="E128" s="103"/>
      <c r="F128" s="103"/>
      <c r="G128" s="103"/>
      <c r="H128" s="103"/>
      <c r="I128" s="103"/>
      <c r="J128" s="103"/>
    </row>
    <row r="129" spans="2:10" ht="18.75">
      <c r="B129" s="103"/>
      <c r="C129" s="103"/>
      <c r="D129" s="103"/>
      <c r="E129" s="103"/>
      <c r="F129" s="103"/>
      <c r="G129" s="103"/>
      <c r="H129" s="103"/>
      <c r="I129" s="103"/>
      <c r="J129" s="103"/>
    </row>
    <row r="130" spans="2:10" ht="18.75">
      <c r="B130" s="103"/>
      <c r="C130" s="103"/>
      <c r="D130" s="103"/>
      <c r="E130" s="103"/>
      <c r="F130" s="103"/>
      <c r="G130" s="103"/>
      <c r="H130" s="103"/>
      <c r="I130" s="103"/>
      <c r="J130" s="103"/>
    </row>
    <row r="131" spans="2:10" ht="18.75">
      <c r="B131" s="103"/>
      <c r="C131" s="103"/>
      <c r="D131" s="103"/>
      <c r="E131" s="103"/>
      <c r="F131" s="103"/>
      <c r="G131" s="103"/>
      <c r="H131" s="103"/>
      <c r="I131" s="103"/>
      <c r="J131" s="103"/>
    </row>
    <row r="132" spans="2:10" ht="18.75">
      <c r="B132" s="103"/>
      <c r="C132" s="103"/>
      <c r="D132" s="103"/>
      <c r="E132" s="103"/>
      <c r="F132" s="103"/>
      <c r="G132" s="103"/>
      <c r="H132" s="103"/>
      <c r="I132" s="103"/>
      <c r="J132" s="103"/>
    </row>
    <row r="133" spans="2:10" ht="18.75">
      <c r="B133" s="103"/>
      <c r="C133" s="103"/>
      <c r="D133" s="103"/>
      <c r="E133" s="103"/>
      <c r="F133" s="103"/>
      <c r="G133" s="103"/>
      <c r="H133" s="103"/>
      <c r="I133" s="103"/>
      <c r="J133" s="103"/>
    </row>
    <row r="134" spans="2:10" ht="18.75">
      <c r="B134" s="103"/>
      <c r="C134" s="103"/>
      <c r="D134" s="103"/>
      <c r="E134" s="103"/>
      <c r="F134" s="103"/>
      <c r="G134" s="103"/>
      <c r="H134" s="103"/>
      <c r="I134" s="103"/>
      <c r="J134" s="103"/>
    </row>
    <row r="135" spans="2:10" ht="18.75">
      <c r="B135" s="103"/>
      <c r="C135" s="103"/>
      <c r="D135" s="103"/>
      <c r="E135" s="103"/>
      <c r="F135" s="103"/>
      <c r="G135" s="103"/>
      <c r="H135" s="103"/>
      <c r="I135" s="103"/>
      <c r="J135" s="103"/>
    </row>
    <row r="136" spans="2:10" ht="18.75">
      <c r="B136" s="103"/>
      <c r="C136" s="103"/>
      <c r="D136" s="103"/>
      <c r="E136" s="103"/>
      <c r="F136" s="103"/>
      <c r="G136" s="103"/>
      <c r="H136" s="103"/>
      <c r="I136" s="103"/>
      <c r="J136" s="103"/>
    </row>
    <row r="137" spans="2:10" ht="18.75"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spans="2:10" ht="18.75">
      <c r="B138" s="103"/>
      <c r="C138" s="103"/>
      <c r="D138" s="103"/>
      <c r="E138" s="103"/>
      <c r="F138" s="103"/>
      <c r="G138" s="103"/>
      <c r="H138" s="103"/>
      <c r="I138" s="103"/>
      <c r="J138" s="103"/>
    </row>
    <row r="139" spans="2:10" ht="18.75">
      <c r="B139" s="103"/>
      <c r="C139" s="103"/>
      <c r="D139" s="103"/>
      <c r="E139" s="103"/>
      <c r="F139" s="103"/>
      <c r="G139" s="103"/>
      <c r="H139" s="103"/>
      <c r="I139" s="103"/>
      <c r="J139" s="103"/>
    </row>
    <row r="140" spans="2:10" ht="18.75">
      <c r="B140" s="103"/>
      <c r="C140" s="103"/>
      <c r="D140" s="103"/>
      <c r="E140" s="103"/>
      <c r="F140" s="103"/>
      <c r="G140" s="103"/>
      <c r="H140" s="103"/>
      <c r="I140" s="103"/>
      <c r="J140" s="103"/>
    </row>
    <row r="141" spans="2:10" ht="18.75">
      <c r="B141" s="103"/>
      <c r="C141" s="103"/>
      <c r="D141" s="103"/>
      <c r="E141" s="103"/>
      <c r="F141" s="103"/>
      <c r="G141" s="103"/>
      <c r="H141" s="103"/>
      <c r="I141" s="103"/>
      <c r="J141" s="103"/>
    </row>
    <row r="142" spans="2:10" ht="18.75">
      <c r="B142" s="103"/>
      <c r="C142" s="103"/>
      <c r="D142" s="103"/>
      <c r="E142" s="103"/>
      <c r="F142" s="103"/>
      <c r="G142" s="103"/>
      <c r="H142" s="103"/>
      <c r="I142" s="103"/>
      <c r="J142" s="103"/>
    </row>
    <row r="143" spans="2:10" ht="18.75">
      <c r="B143" s="103"/>
      <c r="C143" s="103"/>
      <c r="D143" s="103"/>
      <c r="E143" s="103"/>
      <c r="F143" s="103"/>
      <c r="G143" s="103"/>
      <c r="H143" s="103"/>
      <c r="I143" s="103"/>
      <c r="J143" s="103"/>
    </row>
    <row r="144" spans="2:10" ht="18.75">
      <c r="B144" s="103"/>
      <c r="C144" s="103"/>
      <c r="D144" s="103"/>
      <c r="E144" s="103"/>
      <c r="F144" s="103"/>
      <c r="G144" s="103"/>
      <c r="H144" s="103"/>
      <c r="I144" s="103"/>
      <c r="J144" s="103"/>
    </row>
    <row r="145" spans="2:10" ht="18.75">
      <c r="B145" s="103"/>
      <c r="C145" s="103"/>
      <c r="D145" s="103"/>
      <c r="E145" s="103"/>
      <c r="F145" s="103"/>
      <c r="G145" s="103"/>
      <c r="H145" s="103"/>
      <c r="I145" s="103"/>
      <c r="J145" s="103"/>
    </row>
    <row r="146" spans="2:10" ht="18.75">
      <c r="B146" s="103"/>
      <c r="C146" s="103"/>
      <c r="D146" s="103"/>
      <c r="E146" s="103"/>
      <c r="F146" s="103"/>
      <c r="G146" s="103"/>
      <c r="H146" s="103"/>
      <c r="I146" s="103"/>
      <c r="J146" s="103"/>
    </row>
    <row r="147" spans="2:10" ht="18.75">
      <c r="B147" s="103"/>
      <c r="C147" s="103"/>
      <c r="D147" s="103"/>
      <c r="E147" s="103"/>
      <c r="F147" s="103"/>
      <c r="G147" s="103"/>
      <c r="H147" s="103"/>
      <c r="I147" s="103"/>
      <c r="J147" s="103"/>
    </row>
    <row r="148" spans="2:10" ht="18.75">
      <c r="B148" s="103"/>
      <c r="C148" s="103"/>
      <c r="D148" s="103"/>
      <c r="E148" s="103"/>
      <c r="F148" s="103"/>
      <c r="G148" s="103"/>
      <c r="H148" s="103"/>
      <c r="I148" s="103"/>
      <c r="J148" s="103"/>
    </row>
    <row r="149" spans="2:10" ht="18.75">
      <c r="B149" s="103"/>
      <c r="C149" s="103"/>
      <c r="D149" s="103"/>
      <c r="E149" s="103"/>
      <c r="F149" s="103"/>
      <c r="G149" s="103"/>
      <c r="H149" s="103"/>
      <c r="I149" s="103"/>
      <c r="J149" s="103"/>
    </row>
    <row r="150" spans="2:10" ht="18.75">
      <c r="B150" s="103"/>
      <c r="C150" s="103"/>
      <c r="D150" s="103"/>
      <c r="E150" s="103"/>
      <c r="F150" s="103"/>
      <c r="G150" s="103"/>
      <c r="H150" s="103"/>
      <c r="I150" s="103"/>
      <c r="J150" s="103"/>
    </row>
    <row r="151" spans="2:10" ht="18.75">
      <c r="B151" s="103"/>
      <c r="C151" s="103"/>
      <c r="D151" s="103"/>
      <c r="E151" s="103"/>
      <c r="F151" s="103"/>
      <c r="G151" s="103"/>
      <c r="H151" s="103"/>
      <c r="I151" s="103"/>
      <c r="J151" s="103"/>
    </row>
    <row r="152" spans="2:10" ht="18.75">
      <c r="B152" s="103"/>
      <c r="C152" s="103"/>
      <c r="D152" s="103"/>
      <c r="E152" s="103"/>
      <c r="F152" s="103"/>
      <c r="G152" s="103"/>
      <c r="H152" s="103"/>
      <c r="I152" s="103"/>
      <c r="J152" s="103"/>
    </row>
    <row r="153" spans="2:10" ht="18.75">
      <c r="B153" s="103"/>
      <c r="C153" s="103"/>
      <c r="D153" s="103"/>
      <c r="E153" s="103"/>
      <c r="F153" s="103"/>
      <c r="G153" s="103"/>
      <c r="H153" s="103"/>
      <c r="I153" s="103"/>
      <c r="J153" s="103"/>
    </row>
    <row r="154" spans="2:10" ht="18.75">
      <c r="B154" s="103"/>
      <c r="C154" s="103"/>
      <c r="D154" s="103"/>
      <c r="E154" s="103"/>
      <c r="F154" s="103"/>
      <c r="G154" s="103"/>
      <c r="H154" s="103"/>
      <c r="I154" s="103"/>
      <c r="J154" s="103"/>
    </row>
    <row r="155" spans="2:10" ht="18.75">
      <c r="B155" s="103"/>
      <c r="C155" s="103"/>
      <c r="D155" s="103"/>
      <c r="E155" s="103"/>
      <c r="F155" s="103"/>
      <c r="G155" s="103"/>
      <c r="H155" s="103"/>
      <c r="I155" s="103"/>
      <c r="J155" s="103"/>
    </row>
    <row r="156" spans="2:10" ht="18.75">
      <c r="B156" s="103"/>
      <c r="C156" s="103"/>
      <c r="D156" s="103"/>
      <c r="E156" s="103"/>
      <c r="F156" s="103"/>
      <c r="G156" s="103"/>
      <c r="H156" s="103"/>
      <c r="I156" s="103"/>
      <c r="J156" s="103"/>
    </row>
    <row r="157" spans="2:10" ht="18.75">
      <c r="B157" s="103"/>
      <c r="C157" s="103"/>
      <c r="D157" s="103"/>
      <c r="E157" s="103"/>
      <c r="F157" s="103"/>
      <c r="G157" s="103"/>
      <c r="H157" s="103"/>
      <c r="I157" s="103"/>
      <c r="J157" s="103"/>
    </row>
    <row r="158" spans="2:10" ht="18.75">
      <c r="B158" s="103"/>
      <c r="C158" s="103"/>
      <c r="D158" s="103"/>
      <c r="E158" s="103"/>
      <c r="F158" s="103"/>
      <c r="G158" s="103"/>
      <c r="H158" s="103"/>
      <c r="I158" s="103"/>
      <c r="J158" s="103"/>
    </row>
    <row r="159" spans="2:10" ht="18.75">
      <c r="B159" s="103"/>
      <c r="C159" s="103"/>
      <c r="D159" s="103"/>
      <c r="E159" s="103"/>
      <c r="F159" s="103"/>
      <c r="G159" s="103"/>
      <c r="H159" s="103"/>
      <c r="I159" s="103"/>
      <c r="J159" s="103"/>
    </row>
    <row r="160" spans="2:10" ht="18.75">
      <c r="B160" s="103"/>
      <c r="C160" s="103"/>
      <c r="D160" s="103"/>
      <c r="E160" s="103"/>
      <c r="F160" s="103"/>
      <c r="G160" s="103"/>
      <c r="H160" s="103"/>
      <c r="I160" s="103"/>
      <c r="J160" s="103"/>
    </row>
    <row r="161" spans="2:10" ht="18.75">
      <c r="B161" s="103"/>
      <c r="C161" s="103"/>
      <c r="D161" s="103"/>
      <c r="E161" s="103"/>
      <c r="F161" s="103"/>
      <c r="G161" s="103"/>
      <c r="H161" s="103"/>
      <c r="I161" s="103"/>
      <c r="J161" s="103"/>
    </row>
    <row r="162" spans="2:10" ht="18.75">
      <c r="B162" s="103"/>
      <c r="C162" s="103"/>
      <c r="D162" s="103"/>
      <c r="E162" s="103"/>
      <c r="F162" s="103"/>
      <c r="G162" s="103"/>
      <c r="H162" s="103"/>
      <c r="I162" s="103"/>
      <c r="J162" s="103"/>
    </row>
    <row r="163" spans="2:10" ht="18.75">
      <c r="B163" s="103"/>
      <c r="C163" s="103"/>
      <c r="D163" s="103"/>
      <c r="E163" s="103"/>
      <c r="F163" s="103"/>
      <c r="G163" s="103"/>
      <c r="H163" s="103"/>
      <c r="I163" s="103"/>
      <c r="J163" s="103"/>
    </row>
    <row r="164" spans="2:10" ht="18.75">
      <c r="B164" s="103"/>
      <c r="C164" s="103"/>
      <c r="D164" s="103"/>
      <c r="E164" s="103"/>
      <c r="F164" s="103"/>
      <c r="G164" s="103"/>
      <c r="H164" s="103"/>
      <c r="I164" s="103"/>
      <c r="J164" s="103"/>
    </row>
    <row r="165" spans="2:10" ht="18.75">
      <c r="B165" s="103"/>
      <c r="C165" s="103"/>
      <c r="D165" s="103"/>
      <c r="E165" s="103"/>
      <c r="F165" s="103"/>
      <c r="G165" s="103"/>
      <c r="H165" s="103"/>
      <c r="I165" s="103"/>
      <c r="J165" s="103"/>
    </row>
    <row r="166" spans="2:10" ht="18.75">
      <c r="B166" s="103"/>
      <c r="C166" s="103"/>
      <c r="D166" s="103"/>
      <c r="E166" s="103"/>
      <c r="F166" s="103"/>
      <c r="G166" s="103"/>
      <c r="H166" s="103"/>
      <c r="I166" s="103"/>
      <c r="J166" s="103"/>
    </row>
    <row r="167" spans="2:10" ht="18.75">
      <c r="B167" s="103"/>
      <c r="C167" s="103"/>
      <c r="D167" s="103"/>
      <c r="E167" s="103"/>
      <c r="F167" s="103"/>
      <c r="G167" s="103"/>
      <c r="H167" s="103"/>
      <c r="I167" s="103"/>
      <c r="J167" s="103"/>
    </row>
    <row r="168" spans="2:10" ht="18.75">
      <c r="B168" s="103"/>
      <c r="C168" s="103"/>
      <c r="D168" s="103"/>
      <c r="E168" s="103"/>
      <c r="F168" s="103"/>
      <c r="G168" s="103"/>
      <c r="H168" s="103"/>
      <c r="I168" s="103"/>
      <c r="J168" s="103"/>
    </row>
    <row r="169" spans="2:10" ht="18.75">
      <c r="B169" s="103"/>
      <c r="C169" s="103"/>
      <c r="D169" s="103"/>
      <c r="E169" s="103"/>
      <c r="F169" s="103"/>
      <c r="G169" s="103"/>
      <c r="H169" s="103"/>
      <c r="I169" s="103"/>
      <c r="J169" s="103"/>
    </row>
    <row r="170" spans="2:10" ht="18.75">
      <c r="B170" s="103"/>
      <c r="C170" s="103"/>
      <c r="D170" s="103"/>
      <c r="E170" s="103"/>
      <c r="F170" s="103"/>
      <c r="G170" s="103"/>
      <c r="H170" s="103"/>
      <c r="I170" s="103"/>
      <c r="J170" s="103"/>
    </row>
    <row r="171" spans="2:10" ht="18.75">
      <c r="B171" s="103"/>
      <c r="C171" s="103"/>
      <c r="D171" s="103"/>
      <c r="E171" s="103"/>
      <c r="F171" s="103"/>
      <c r="G171" s="103"/>
      <c r="H171" s="103"/>
      <c r="I171" s="103"/>
      <c r="J171" s="103"/>
    </row>
    <row r="172" spans="2:10" ht="18.75">
      <c r="B172" s="103"/>
      <c r="C172" s="103"/>
      <c r="D172" s="103"/>
      <c r="E172" s="103"/>
      <c r="F172" s="103"/>
      <c r="G172" s="103"/>
      <c r="H172" s="103"/>
      <c r="I172" s="103"/>
      <c r="J172" s="103"/>
    </row>
    <row r="173" spans="2:10" ht="18.75">
      <c r="B173" s="103"/>
      <c r="C173" s="103"/>
      <c r="D173" s="103"/>
      <c r="E173" s="103"/>
      <c r="F173" s="103"/>
      <c r="G173" s="103"/>
      <c r="H173" s="103"/>
      <c r="I173" s="103"/>
      <c r="J173" s="103"/>
    </row>
    <row r="174" spans="2:10" ht="18.75">
      <c r="B174" s="103"/>
      <c r="C174" s="103"/>
      <c r="D174" s="103"/>
      <c r="E174" s="103"/>
      <c r="F174" s="103"/>
      <c r="G174" s="103"/>
      <c r="H174" s="103"/>
      <c r="I174" s="103"/>
      <c r="J174" s="103"/>
    </row>
    <row r="175" spans="2:10" ht="18.75">
      <c r="B175" s="103"/>
      <c r="C175" s="103"/>
      <c r="D175" s="103"/>
      <c r="E175" s="103"/>
      <c r="F175" s="103"/>
      <c r="G175" s="103"/>
      <c r="H175" s="103"/>
      <c r="I175" s="103"/>
      <c r="J175" s="103"/>
    </row>
    <row r="176" spans="2:10" ht="18.75">
      <c r="B176" s="103"/>
      <c r="C176" s="103"/>
      <c r="D176" s="103"/>
      <c r="E176" s="103"/>
      <c r="F176" s="103"/>
      <c r="G176" s="103"/>
      <c r="H176" s="103"/>
      <c r="I176" s="103"/>
      <c r="J176" s="103"/>
    </row>
    <row r="177" spans="2:10" ht="18.75">
      <c r="B177" s="103"/>
      <c r="C177" s="103"/>
      <c r="D177" s="103"/>
      <c r="E177" s="103"/>
      <c r="F177" s="103"/>
      <c r="G177" s="103"/>
      <c r="H177" s="103"/>
      <c r="I177" s="103"/>
      <c r="J177" s="103"/>
    </row>
    <row r="178" spans="2:10" ht="18.75">
      <c r="B178" s="103"/>
      <c r="C178" s="103"/>
      <c r="D178" s="103"/>
      <c r="E178" s="103"/>
      <c r="F178" s="103"/>
      <c r="G178" s="103"/>
      <c r="H178" s="103"/>
      <c r="I178" s="103"/>
      <c r="J178" s="103"/>
    </row>
    <row r="179" spans="2:10" ht="18.75">
      <c r="B179" s="103"/>
      <c r="C179" s="103"/>
      <c r="D179" s="103"/>
      <c r="E179" s="103"/>
      <c r="F179" s="103"/>
      <c r="G179" s="103"/>
      <c r="H179" s="103"/>
      <c r="I179" s="103"/>
      <c r="J179" s="103"/>
    </row>
    <row r="180" spans="2:10" ht="18.75">
      <c r="B180" s="103"/>
      <c r="C180" s="103"/>
      <c r="D180" s="103"/>
      <c r="E180" s="103"/>
      <c r="F180" s="103"/>
      <c r="G180" s="103"/>
      <c r="H180" s="103"/>
      <c r="I180" s="103"/>
      <c r="J180" s="103"/>
    </row>
    <row r="181" spans="2:10" ht="18.75">
      <c r="B181" s="103"/>
      <c r="C181" s="103"/>
      <c r="D181" s="103"/>
      <c r="E181" s="103"/>
      <c r="F181" s="103"/>
      <c r="G181" s="103"/>
      <c r="H181" s="103"/>
      <c r="I181" s="103"/>
      <c r="J181" s="103"/>
    </row>
    <row r="182" spans="2:10" ht="18.75">
      <c r="B182" s="103"/>
      <c r="C182" s="103"/>
      <c r="D182" s="103"/>
      <c r="E182" s="103"/>
      <c r="F182" s="103"/>
      <c r="G182" s="103"/>
      <c r="H182" s="103"/>
      <c r="I182" s="103"/>
      <c r="J182" s="103"/>
    </row>
    <row r="183" spans="2:10" ht="18.75">
      <c r="B183" s="103"/>
      <c r="C183" s="103"/>
      <c r="D183" s="103"/>
      <c r="E183" s="103"/>
      <c r="F183" s="103"/>
      <c r="G183" s="103"/>
      <c r="H183" s="103"/>
      <c r="I183" s="103"/>
      <c r="J183" s="103"/>
    </row>
    <row r="184" spans="2:10" ht="18.75">
      <c r="B184" s="103"/>
      <c r="C184" s="103"/>
      <c r="D184" s="103"/>
      <c r="E184" s="103"/>
      <c r="F184" s="103"/>
      <c r="G184" s="103"/>
      <c r="H184" s="103"/>
      <c r="I184" s="103"/>
      <c r="J184" s="103"/>
    </row>
    <row r="185" spans="2:10" ht="18.75">
      <c r="B185" s="103"/>
      <c r="C185" s="103"/>
      <c r="D185" s="103"/>
      <c r="E185" s="103"/>
      <c r="F185" s="103"/>
      <c r="G185" s="103"/>
      <c r="H185" s="103"/>
      <c r="I185" s="103"/>
      <c r="J185" s="103"/>
    </row>
    <row r="186" spans="2:10" ht="18.75">
      <c r="B186" s="103"/>
      <c r="C186" s="103"/>
      <c r="D186" s="103"/>
      <c r="E186" s="103"/>
      <c r="F186" s="103"/>
      <c r="G186" s="103"/>
      <c r="H186" s="103"/>
      <c r="I186" s="103"/>
      <c r="J186" s="103"/>
    </row>
    <row r="187" spans="2:10" ht="18.75">
      <c r="B187" s="103"/>
      <c r="C187" s="103"/>
      <c r="D187" s="103"/>
      <c r="E187" s="103"/>
      <c r="F187" s="103"/>
      <c r="G187" s="103"/>
      <c r="H187" s="103"/>
      <c r="I187" s="103"/>
      <c r="J187" s="103"/>
    </row>
    <row r="188" spans="2:10" ht="18.75">
      <c r="B188" s="103"/>
      <c r="C188" s="103"/>
      <c r="D188" s="103"/>
      <c r="E188" s="103"/>
      <c r="F188" s="103"/>
      <c r="G188" s="103"/>
      <c r="H188" s="103"/>
      <c r="I188" s="103"/>
      <c r="J188" s="103"/>
    </row>
    <row r="189" spans="2:10" ht="18.75">
      <c r="B189" s="103"/>
      <c r="C189" s="103"/>
      <c r="D189" s="103"/>
      <c r="E189" s="103"/>
      <c r="F189" s="103"/>
      <c r="G189" s="103"/>
      <c r="H189" s="103"/>
      <c r="I189" s="103"/>
      <c r="J189" s="103"/>
    </row>
    <row r="190" spans="2:10" ht="18.75">
      <c r="B190" s="103"/>
      <c r="C190" s="103"/>
      <c r="D190" s="103"/>
      <c r="E190" s="103"/>
      <c r="F190" s="103"/>
      <c r="G190" s="103"/>
      <c r="H190" s="103"/>
      <c r="I190" s="103"/>
      <c r="J190" s="103"/>
    </row>
    <row r="191" spans="2:10" ht="18.75">
      <c r="B191" s="103"/>
      <c r="C191" s="103"/>
      <c r="D191" s="103"/>
      <c r="E191" s="103"/>
      <c r="F191" s="103"/>
      <c r="G191" s="103"/>
      <c r="H191" s="103"/>
      <c r="I191" s="103"/>
      <c r="J191" s="103"/>
    </row>
    <row r="192" spans="2:10" ht="18.75">
      <c r="B192" s="103"/>
      <c r="C192" s="103"/>
      <c r="D192" s="103"/>
      <c r="E192" s="103"/>
      <c r="F192" s="103"/>
      <c r="G192" s="103"/>
      <c r="H192" s="103"/>
      <c r="I192" s="103"/>
      <c r="J192" s="103"/>
    </row>
    <row r="193" spans="2:10" ht="18.75">
      <c r="B193" s="103"/>
      <c r="C193" s="103"/>
      <c r="D193" s="103"/>
      <c r="E193" s="103"/>
      <c r="F193" s="103"/>
      <c r="G193" s="103"/>
      <c r="H193" s="103"/>
      <c r="I193" s="103"/>
      <c r="J193" s="103"/>
    </row>
    <row r="194" spans="2:10" ht="18.75">
      <c r="B194" s="103"/>
      <c r="C194" s="103"/>
      <c r="D194" s="103"/>
      <c r="E194" s="103"/>
      <c r="F194" s="103"/>
      <c r="G194" s="103"/>
      <c r="H194" s="103"/>
      <c r="I194" s="103"/>
      <c r="J194" s="103"/>
    </row>
    <row r="195" spans="2:10" ht="18.75">
      <c r="B195" s="103"/>
      <c r="C195" s="103"/>
      <c r="D195" s="103"/>
      <c r="E195" s="103"/>
      <c r="F195" s="103"/>
      <c r="G195" s="103"/>
      <c r="H195" s="103"/>
      <c r="I195" s="103"/>
      <c r="J195" s="103"/>
    </row>
    <row r="196" spans="2:10" ht="18.75">
      <c r="B196" s="103"/>
      <c r="C196" s="103"/>
      <c r="D196" s="103"/>
      <c r="E196" s="103"/>
      <c r="F196" s="103"/>
      <c r="G196" s="103"/>
      <c r="H196" s="103"/>
      <c r="I196" s="103"/>
      <c r="J196" s="103"/>
    </row>
    <row r="197" spans="2:10" ht="18.75">
      <c r="B197" s="103"/>
      <c r="C197" s="103"/>
      <c r="D197" s="103"/>
      <c r="E197" s="103"/>
      <c r="F197" s="103"/>
      <c r="G197" s="103"/>
      <c r="H197" s="103"/>
      <c r="I197" s="103"/>
      <c r="J197" s="103"/>
    </row>
    <row r="198" spans="2:10" ht="18.75">
      <c r="B198" s="103"/>
      <c r="C198" s="103"/>
      <c r="D198" s="103"/>
      <c r="E198" s="103"/>
      <c r="F198" s="103"/>
      <c r="G198" s="103"/>
      <c r="H198" s="103"/>
      <c r="I198" s="103"/>
      <c r="J198" s="103"/>
    </row>
    <row r="199" spans="2:10" ht="18.75">
      <c r="B199" s="103"/>
      <c r="C199" s="103"/>
      <c r="D199" s="103"/>
      <c r="E199" s="103"/>
      <c r="F199" s="103"/>
      <c r="G199" s="103"/>
      <c r="H199" s="103"/>
      <c r="I199" s="103"/>
      <c r="J199" s="103"/>
    </row>
    <row r="200" spans="2:10" ht="18.75">
      <c r="B200" s="103"/>
      <c r="C200" s="103"/>
      <c r="D200" s="103"/>
      <c r="E200" s="103"/>
      <c r="F200" s="103"/>
      <c r="G200" s="103"/>
      <c r="H200" s="103"/>
      <c r="I200" s="103"/>
      <c r="J200" s="103"/>
    </row>
    <row r="201" spans="2:10" ht="18.75">
      <c r="B201" s="103"/>
      <c r="C201" s="103"/>
      <c r="D201" s="103"/>
      <c r="E201" s="103"/>
      <c r="F201" s="103"/>
      <c r="G201" s="103"/>
      <c r="H201" s="103"/>
      <c r="I201" s="103"/>
      <c r="J201" s="103"/>
    </row>
    <row r="202" spans="2:10" ht="18.75">
      <c r="B202" s="103"/>
      <c r="C202" s="103"/>
      <c r="D202" s="103"/>
      <c r="E202" s="103"/>
      <c r="F202" s="103"/>
      <c r="G202" s="103"/>
      <c r="H202" s="103"/>
      <c r="I202" s="103"/>
      <c r="J202" s="103"/>
    </row>
    <row r="203" spans="2:10" ht="18.75">
      <c r="B203" s="103"/>
      <c r="C203" s="103"/>
      <c r="D203" s="103"/>
      <c r="E203" s="103"/>
      <c r="F203" s="103"/>
      <c r="G203" s="103"/>
      <c r="H203" s="103"/>
      <c r="I203" s="103"/>
      <c r="J203" s="103"/>
    </row>
    <row r="204" spans="2:10" ht="18.75">
      <c r="B204" s="103"/>
      <c r="C204" s="103"/>
      <c r="D204" s="103"/>
      <c r="E204" s="103"/>
      <c r="F204" s="103"/>
      <c r="G204" s="103"/>
      <c r="H204" s="103"/>
      <c r="I204" s="103"/>
      <c r="J204" s="103"/>
    </row>
    <row r="205" spans="2:10" ht="18.75">
      <c r="B205" s="103"/>
      <c r="C205" s="103"/>
      <c r="D205" s="103"/>
      <c r="E205" s="103"/>
      <c r="F205" s="103"/>
      <c r="G205" s="103"/>
      <c r="H205" s="103"/>
      <c r="I205" s="103"/>
      <c r="J205" s="103"/>
    </row>
    <row r="206" spans="2:10" ht="18.75">
      <c r="B206" s="103"/>
      <c r="C206" s="103"/>
      <c r="D206" s="103"/>
      <c r="E206" s="103"/>
      <c r="F206" s="103"/>
      <c r="G206" s="103"/>
      <c r="H206" s="103"/>
      <c r="I206" s="103"/>
      <c r="J206" s="103"/>
    </row>
    <row r="207" spans="2:10" ht="18.75">
      <c r="B207" s="103"/>
      <c r="C207" s="103"/>
      <c r="D207" s="103"/>
      <c r="E207" s="103"/>
      <c r="F207" s="103"/>
      <c r="G207" s="103"/>
      <c r="H207" s="103"/>
      <c r="I207" s="103"/>
      <c r="J207" s="103"/>
    </row>
    <row r="208" spans="2:10" ht="18.75">
      <c r="B208" s="103"/>
      <c r="C208" s="103"/>
      <c r="D208" s="103"/>
      <c r="E208" s="103"/>
      <c r="F208" s="103"/>
      <c r="G208" s="103"/>
      <c r="H208" s="103"/>
      <c r="I208" s="103"/>
      <c r="J208" s="103"/>
    </row>
    <row r="209" spans="2:10" ht="18.75">
      <c r="B209" s="103"/>
      <c r="C209" s="103"/>
      <c r="D209" s="103"/>
      <c r="E209" s="103"/>
      <c r="F209" s="103"/>
      <c r="G209" s="103"/>
      <c r="H209" s="103"/>
      <c r="I209" s="103"/>
      <c r="J209" s="103"/>
    </row>
    <row r="210" spans="2:10" ht="18.75">
      <c r="B210" s="103"/>
      <c r="C210" s="103"/>
      <c r="D210" s="103"/>
      <c r="E210" s="103"/>
      <c r="F210" s="103"/>
      <c r="G210" s="103"/>
      <c r="H210" s="103"/>
      <c r="I210" s="103"/>
      <c r="J210" s="103"/>
    </row>
    <row r="211" spans="2:10" ht="18.75">
      <c r="B211" s="103"/>
      <c r="C211" s="103"/>
      <c r="D211" s="103"/>
      <c r="E211" s="103"/>
      <c r="F211" s="103"/>
      <c r="G211" s="103"/>
      <c r="H211" s="103"/>
      <c r="I211" s="103"/>
      <c r="J211" s="103"/>
    </row>
    <row r="212" spans="2:10" ht="18.75">
      <c r="B212" s="103"/>
      <c r="C212" s="103"/>
      <c r="D212" s="103"/>
      <c r="E212" s="103"/>
      <c r="F212" s="103"/>
      <c r="G212" s="103"/>
      <c r="H212" s="103"/>
      <c r="I212" s="103"/>
      <c r="J212" s="103"/>
    </row>
    <row r="213" spans="2:10" ht="18.75">
      <c r="B213" s="103"/>
      <c r="C213" s="103"/>
      <c r="D213" s="103"/>
      <c r="E213" s="103"/>
      <c r="F213" s="103"/>
      <c r="G213" s="103"/>
      <c r="H213" s="103"/>
      <c r="I213" s="103"/>
      <c r="J213" s="103"/>
    </row>
    <row r="214" spans="2:10" ht="18.75">
      <c r="B214" s="103"/>
      <c r="C214" s="103"/>
      <c r="D214" s="103"/>
      <c r="E214" s="103"/>
      <c r="F214" s="103"/>
      <c r="G214" s="103"/>
      <c r="H214" s="103"/>
      <c r="I214" s="103"/>
      <c r="J214" s="103"/>
    </row>
    <row r="215" spans="2:10" ht="18.75">
      <c r="B215" s="103"/>
      <c r="C215" s="103"/>
      <c r="D215" s="103"/>
      <c r="E215" s="103"/>
      <c r="F215" s="103"/>
      <c r="G215" s="103"/>
      <c r="H215" s="103"/>
      <c r="I215" s="103"/>
      <c r="J215" s="103"/>
    </row>
    <row r="216" spans="2:10" ht="18.75">
      <c r="B216" s="103"/>
      <c r="C216" s="103"/>
      <c r="D216" s="103"/>
      <c r="E216" s="103"/>
      <c r="F216" s="103"/>
      <c r="G216" s="103"/>
      <c r="H216" s="103"/>
      <c r="I216" s="103"/>
      <c r="J216" s="103"/>
    </row>
    <row r="217" spans="2:10" ht="18.75">
      <c r="B217" s="103"/>
      <c r="C217" s="103"/>
      <c r="D217" s="103"/>
      <c r="E217" s="103"/>
      <c r="F217" s="103"/>
      <c r="G217" s="103"/>
      <c r="H217" s="103"/>
      <c r="I217" s="103"/>
      <c r="J217" s="103"/>
    </row>
    <row r="218" spans="2:10" ht="18.75">
      <c r="B218" s="103"/>
      <c r="C218" s="103"/>
      <c r="D218" s="103"/>
      <c r="E218" s="103"/>
      <c r="F218" s="103"/>
      <c r="G218" s="103"/>
      <c r="H218" s="103"/>
      <c r="I218" s="103"/>
      <c r="J218" s="103"/>
    </row>
    <row r="219" spans="2:10" ht="18.75">
      <c r="B219" s="103"/>
      <c r="C219" s="103"/>
      <c r="D219" s="103"/>
      <c r="E219" s="103"/>
      <c r="F219" s="103"/>
      <c r="G219" s="103"/>
      <c r="H219" s="103"/>
      <c r="I219" s="103"/>
      <c r="J219" s="103"/>
    </row>
    <row r="220" spans="2:10" ht="18.75">
      <c r="B220" s="103"/>
      <c r="C220" s="103"/>
      <c r="D220" s="103"/>
      <c r="E220" s="103"/>
      <c r="F220" s="103"/>
      <c r="G220" s="103"/>
      <c r="H220" s="103"/>
      <c r="I220" s="103"/>
      <c r="J220" s="103"/>
    </row>
    <row r="221" spans="2:10" ht="18.75">
      <c r="B221" s="103"/>
      <c r="C221" s="103"/>
      <c r="D221" s="103"/>
      <c r="E221" s="103"/>
      <c r="F221" s="103"/>
      <c r="G221" s="103"/>
      <c r="H221" s="103"/>
      <c r="I221" s="103"/>
      <c r="J221" s="103"/>
    </row>
    <row r="222" spans="2:10" ht="18.75">
      <c r="B222" s="103"/>
      <c r="C222" s="103"/>
      <c r="D222" s="103"/>
      <c r="E222" s="103"/>
      <c r="F222" s="103"/>
      <c r="G222" s="103"/>
      <c r="H222" s="103"/>
      <c r="I222" s="103"/>
      <c r="J222" s="103"/>
    </row>
    <row r="223" spans="2:10" ht="18.75">
      <c r="B223" s="103"/>
      <c r="C223" s="103"/>
      <c r="D223" s="103"/>
      <c r="E223" s="103"/>
      <c r="F223" s="103"/>
      <c r="G223" s="103"/>
      <c r="H223" s="103"/>
      <c r="I223" s="103"/>
      <c r="J223" s="103"/>
    </row>
    <row r="224" spans="2:10" ht="18.75">
      <c r="B224" s="103"/>
      <c r="C224" s="103"/>
      <c r="D224" s="103"/>
      <c r="E224" s="103"/>
      <c r="F224" s="103"/>
      <c r="G224" s="103"/>
      <c r="H224" s="103"/>
      <c r="I224" s="103"/>
      <c r="J224" s="103"/>
    </row>
    <row r="225" spans="2:10" ht="18.75">
      <c r="B225" s="103"/>
      <c r="C225" s="103"/>
      <c r="D225" s="103"/>
      <c r="E225" s="103"/>
      <c r="F225" s="103"/>
      <c r="G225" s="103"/>
      <c r="H225" s="103"/>
      <c r="I225" s="103"/>
      <c r="J225" s="103"/>
    </row>
    <row r="226" spans="2:10" ht="18.75">
      <c r="B226" s="103"/>
      <c r="C226" s="103"/>
      <c r="D226" s="103"/>
      <c r="E226" s="103"/>
      <c r="F226" s="103"/>
      <c r="G226" s="103"/>
      <c r="H226" s="103"/>
      <c r="I226" s="103"/>
      <c r="J226" s="103"/>
    </row>
    <row r="227" spans="2:10" ht="18.75">
      <c r="B227" s="103"/>
      <c r="C227" s="103"/>
      <c r="D227" s="103"/>
      <c r="E227" s="103"/>
      <c r="F227" s="103"/>
      <c r="G227" s="103"/>
      <c r="H227" s="103"/>
      <c r="I227" s="103"/>
      <c r="J227" s="103"/>
    </row>
    <row r="228" spans="2:10" ht="18.75">
      <c r="B228" s="103"/>
      <c r="C228" s="103"/>
      <c r="D228" s="103"/>
      <c r="E228" s="103"/>
      <c r="F228" s="103"/>
      <c r="G228" s="103"/>
      <c r="H228" s="103"/>
      <c r="I228" s="103"/>
      <c r="J228" s="103"/>
    </row>
    <row r="229" spans="2:10" ht="18.75">
      <c r="B229" s="103"/>
      <c r="C229" s="103"/>
      <c r="D229" s="103"/>
      <c r="E229" s="103"/>
      <c r="F229" s="103"/>
      <c r="G229" s="103"/>
      <c r="H229" s="103"/>
      <c r="I229" s="103"/>
      <c r="J229" s="103"/>
    </row>
    <row r="230" spans="2:10" ht="18.75">
      <c r="B230" s="103"/>
      <c r="C230" s="103"/>
      <c r="D230" s="103"/>
      <c r="E230" s="103"/>
      <c r="F230" s="103"/>
      <c r="G230" s="103"/>
      <c r="H230" s="103"/>
      <c r="I230" s="103"/>
      <c r="J230" s="103"/>
    </row>
    <row r="231" spans="2:10" ht="18.75">
      <c r="B231" s="103"/>
      <c r="C231" s="103"/>
      <c r="D231" s="103"/>
      <c r="E231" s="103"/>
      <c r="F231" s="103"/>
      <c r="G231" s="103"/>
      <c r="H231" s="103"/>
      <c r="I231" s="103"/>
      <c r="J231" s="103"/>
    </row>
    <row r="232" spans="2:10" ht="18.75">
      <c r="B232" s="103"/>
      <c r="C232" s="103"/>
      <c r="D232" s="103"/>
      <c r="E232" s="103"/>
      <c r="F232" s="103"/>
      <c r="G232" s="103"/>
      <c r="H232" s="103"/>
      <c r="I232" s="103"/>
      <c r="J232" s="103"/>
    </row>
    <row r="233" spans="2:10" ht="18.75">
      <c r="B233" s="103"/>
      <c r="C233" s="103"/>
      <c r="D233" s="103"/>
      <c r="E233" s="103"/>
      <c r="F233" s="103"/>
      <c r="G233" s="103"/>
      <c r="H233" s="103"/>
      <c r="I233" s="103"/>
      <c r="J233" s="103"/>
    </row>
    <row r="234" spans="2:10" ht="18.75">
      <c r="B234" s="103"/>
      <c r="C234" s="103"/>
      <c r="D234" s="103"/>
      <c r="E234" s="103"/>
      <c r="F234" s="103"/>
      <c r="G234" s="103"/>
      <c r="H234" s="103"/>
      <c r="I234" s="103"/>
      <c r="J234" s="103"/>
    </row>
    <row r="235" spans="2:10" ht="18.75">
      <c r="B235" s="103"/>
      <c r="C235" s="103"/>
      <c r="D235" s="103"/>
      <c r="E235" s="103"/>
      <c r="F235" s="103"/>
      <c r="G235" s="103"/>
      <c r="H235" s="103"/>
      <c r="I235" s="103"/>
      <c r="J235" s="103"/>
    </row>
    <row r="236" spans="2:10" ht="18.75">
      <c r="B236" s="103"/>
      <c r="C236" s="103"/>
      <c r="D236" s="103"/>
      <c r="E236" s="103"/>
      <c r="F236" s="103"/>
      <c r="G236" s="103"/>
      <c r="H236" s="103"/>
      <c r="I236" s="103"/>
      <c r="J236" s="103"/>
    </row>
    <row r="237" spans="2:10" ht="18.75">
      <c r="B237" s="103"/>
      <c r="C237" s="103"/>
      <c r="D237" s="103"/>
      <c r="E237" s="103"/>
      <c r="F237" s="103"/>
      <c r="G237" s="103"/>
      <c r="H237" s="103"/>
      <c r="I237" s="103"/>
      <c r="J237" s="103"/>
    </row>
    <row r="238" spans="2:10" ht="18.75">
      <c r="B238" s="103"/>
      <c r="C238" s="103"/>
      <c r="D238" s="103"/>
      <c r="E238" s="103"/>
      <c r="F238" s="103"/>
      <c r="G238" s="103"/>
      <c r="H238" s="103"/>
      <c r="I238" s="103"/>
      <c r="J238" s="103"/>
    </row>
    <row r="239" spans="2:10" ht="18.75">
      <c r="B239" s="103"/>
      <c r="C239" s="103"/>
      <c r="D239" s="103"/>
      <c r="E239" s="103"/>
      <c r="F239" s="103"/>
      <c r="G239" s="103"/>
      <c r="H239" s="103"/>
      <c r="I239" s="103"/>
      <c r="J239" s="103"/>
    </row>
    <row r="240" spans="2:10" ht="18.75">
      <c r="B240" s="103"/>
      <c r="C240" s="103"/>
      <c r="D240" s="103"/>
      <c r="E240" s="103"/>
      <c r="F240" s="103"/>
      <c r="G240" s="103"/>
      <c r="H240" s="103"/>
      <c r="I240" s="103"/>
      <c r="J240" s="103"/>
    </row>
    <row r="241" spans="2:10" ht="18.75">
      <c r="B241" s="103"/>
      <c r="C241" s="103"/>
      <c r="D241" s="103"/>
      <c r="E241" s="103"/>
      <c r="F241" s="103"/>
      <c r="G241" s="103"/>
      <c r="H241" s="103"/>
      <c r="I241" s="103"/>
      <c r="J241" s="103"/>
    </row>
    <row r="242" spans="2:10" ht="18.75">
      <c r="B242" s="103"/>
      <c r="C242" s="103"/>
      <c r="D242" s="103"/>
      <c r="E242" s="103"/>
      <c r="F242" s="103"/>
      <c r="G242" s="103"/>
      <c r="H242" s="103"/>
      <c r="I242" s="103"/>
      <c r="J242" s="103"/>
    </row>
    <row r="243" spans="2:10" ht="18.75">
      <c r="B243" s="103"/>
      <c r="C243" s="103"/>
      <c r="D243" s="103"/>
      <c r="E243" s="103"/>
      <c r="F243" s="103"/>
      <c r="G243" s="103"/>
      <c r="H243" s="103"/>
      <c r="I243" s="103"/>
      <c r="J243" s="103"/>
    </row>
    <row r="244" spans="2:10" ht="18.75">
      <c r="B244" s="103"/>
      <c r="C244" s="103"/>
      <c r="D244" s="103"/>
      <c r="E244" s="103"/>
      <c r="F244" s="103"/>
      <c r="G244" s="103"/>
      <c r="H244" s="103"/>
      <c r="I244" s="103"/>
      <c r="J244" s="103"/>
    </row>
    <row r="245" spans="2:10" ht="18.75">
      <c r="B245" s="103"/>
      <c r="C245" s="103"/>
      <c r="D245" s="103"/>
      <c r="E245" s="103"/>
      <c r="F245" s="103"/>
      <c r="G245" s="103"/>
      <c r="H245" s="103"/>
      <c r="I245" s="103"/>
      <c r="J245" s="103"/>
    </row>
    <row r="246" spans="2:10" ht="18.75">
      <c r="B246" s="103"/>
      <c r="C246" s="103"/>
      <c r="D246" s="103"/>
      <c r="E246" s="103"/>
      <c r="F246" s="103"/>
      <c r="G246" s="103"/>
      <c r="H246" s="103"/>
      <c r="I246" s="103"/>
      <c r="J246" s="103"/>
    </row>
    <row r="247" spans="2:10" ht="18.75">
      <c r="B247" s="103"/>
      <c r="C247" s="103"/>
      <c r="D247" s="103"/>
      <c r="E247" s="103"/>
      <c r="F247" s="103"/>
      <c r="G247" s="103"/>
      <c r="H247" s="103"/>
      <c r="I247" s="103"/>
      <c r="J247" s="103"/>
    </row>
    <row r="248" spans="2:10" ht="18.75">
      <c r="B248" s="103"/>
      <c r="C248" s="103"/>
      <c r="D248" s="103"/>
      <c r="E248" s="103"/>
      <c r="F248" s="103"/>
      <c r="G248" s="103"/>
      <c r="H248" s="103"/>
      <c r="I248" s="103"/>
      <c r="J248" s="103"/>
    </row>
    <row r="249" spans="2:10" ht="18.75">
      <c r="B249" s="103"/>
      <c r="C249" s="103"/>
      <c r="D249" s="103"/>
      <c r="E249" s="103"/>
      <c r="F249" s="103"/>
      <c r="G249" s="103"/>
      <c r="H249" s="103"/>
      <c r="I249" s="103"/>
      <c r="J249" s="103"/>
    </row>
    <row r="250" spans="2:10" ht="18.75">
      <c r="B250" s="103"/>
      <c r="C250" s="103"/>
      <c r="D250" s="103"/>
      <c r="E250" s="103"/>
      <c r="F250" s="103"/>
      <c r="G250" s="103"/>
      <c r="H250" s="103"/>
      <c r="I250" s="103"/>
      <c r="J250" s="103"/>
    </row>
    <row r="251" spans="2:10" ht="18.75">
      <c r="B251" s="103"/>
      <c r="C251" s="103"/>
      <c r="D251" s="103"/>
      <c r="E251" s="103"/>
      <c r="F251" s="103"/>
      <c r="G251" s="103"/>
      <c r="H251" s="103"/>
      <c r="I251" s="103"/>
      <c r="J251" s="103"/>
    </row>
    <row r="252" spans="2:10" ht="18.75">
      <c r="B252" s="103"/>
      <c r="C252" s="103"/>
      <c r="D252" s="103"/>
      <c r="E252" s="103"/>
      <c r="F252" s="103"/>
      <c r="G252" s="103"/>
      <c r="H252" s="103"/>
      <c r="I252" s="103"/>
      <c r="J252" s="103"/>
    </row>
    <row r="253" spans="2:10" ht="18.75">
      <c r="B253" s="103"/>
      <c r="C253" s="103"/>
      <c r="D253" s="103"/>
      <c r="E253" s="103"/>
      <c r="F253" s="103"/>
      <c r="G253" s="103"/>
      <c r="H253" s="103"/>
      <c r="I253" s="103"/>
      <c r="J253" s="103"/>
    </row>
    <row r="254" spans="2:10" ht="18.75">
      <c r="B254" s="103"/>
      <c r="C254" s="103"/>
      <c r="D254" s="103"/>
      <c r="E254" s="103"/>
      <c r="F254" s="103"/>
      <c r="G254" s="103"/>
      <c r="H254" s="103"/>
      <c r="I254" s="103"/>
      <c r="J254" s="103"/>
    </row>
    <row r="255" spans="2:10" ht="18.75">
      <c r="B255" s="103"/>
      <c r="C255" s="103"/>
      <c r="D255" s="103"/>
      <c r="E255" s="103"/>
      <c r="F255" s="103"/>
      <c r="G255" s="103"/>
      <c r="H255" s="103"/>
      <c r="I255" s="103"/>
      <c r="J255" s="103"/>
    </row>
    <row r="256" spans="2:10" ht="18.75">
      <c r="B256" s="103"/>
      <c r="C256" s="103"/>
      <c r="D256" s="103"/>
      <c r="E256" s="103"/>
      <c r="F256" s="103"/>
      <c r="G256" s="103"/>
      <c r="H256" s="103"/>
      <c r="I256" s="103"/>
      <c r="J256" s="103"/>
    </row>
    <row r="257" spans="2:10" ht="18.75">
      <c r="B257" s="103"/>
      <c r="C257" s="103"/>
      <c r="D257" s="103"/>
      <c r="E257" s="103"/>
      <c r="F257" s="103"/>
      <c r="G257" s="103"/>
      <c r="H257" s="103"/>
      <c r="I257" s="103"/>
      <c r="J257" s="103"/>
    </row>
    <row r="258" spans="2:10" ht="18.75">
      <c r="B258" s="103"/>
      <c r="C258" s="103"/>
      <c r="D258" s="103"/>
      <c r="E258" s="103"/>
      <c r="F258" s="103"/>
      <c r="G258" s="103"/>
      <c r="H258" s="103"/>
      <c r="I258" s="103"/>
      <c r="J258" s="103"/>
    </row>
    <row r="259" spans="2:10" ht="18.75">
      <c r="B259" s="103"/>
      <c r="C259" s="103"/>
      <c r="D259" s="103"/>
      <c r="E259" s="103"/>
      <c r="F259" s="103"/>
      <c r="G259" s="103"/>
      <c r="H259" s="103"/>
      <c r="I259" s="103"/>
      <c r="J259" s="103"/>
    </row>
    <row r="260" spans="2:10" ht="18.75">
      <c r="B260" s="103"/>
      <c r="C260" s="103"/>
      <c r="D260" s="103"/>
      <c r="E260" s="103"/>
      <c r="F260" s="103"/>
      <c r="G260" s="103"/>
      <c r="H260" s="103"/>
      <c r="I260" s="103"/>
      <c r="J260" s="103"/>
    </row>
    <row r="261" spans="2:10" ht="18.75">
      <c r="B261" s="103"/>
      <c r="C261" s="103"/>
      <c r="D261" s="103"/>
      <c r="E261" s="103"/>
      <c r="F261" s="103"/>
      <c r="G261" s="103"/>
      <c r="H261" s="103"/>
      <c r="I261" s="103"/>
      <c r="J261" s="103"/>
    </row>
    <row r="262" spans="7:10" ht="18.75">
      <c r="G262" s="103"/>
      <c r="H262" s="103"/>
      <c r="I262" s="103"/>
      <c r="J262" s="103"/>
    </row>
    <row r="263" spans="7:10" ht="18.75">
      <c r="G263" s="103"/>
      <c r="H263" s="103"/>
      <c r="I263" s="103"/>
      <c r="J263" s="103"/>
    </row>
    <row r="264" spans="7:10" ht="18.75">
      <c r="G264" s="103"/>
      <c r="H264" s="103"/>
      <c r="I264" s="103"/>
      <c r="J264" s="103"/>
    </row>
    <row r="265" spans="7:10" ht="18.75">
      <c r="G265" s="103"/>
      <c r="H265" s="103"/>
      <c r="I265" s="103"/>
      <c r="J265" s="103"/>
    </row>
    <row r="266" spans="7:10" ht="18.75">
      <c r="G266" s="103"/>
      <c r="H266" s="103"/>
      <c r="I266" s="103"/>
      <c r="J266" s="103"/>
    </row>
    <row r="267" spans="7:10" ht="18.75">
      <c r="G267" s="103"/>
      <c r="H267" s="103"/>
      <c r="I267" s="103"/>
      <c r="J267" s="103"/>
    </row>
    <row r="268" spans="7:10" ht="18.75">
      <c r="G268" s="103"/>
      <c r="H268" s="103"/>
      <c r="I268" s="103"/>
      <c r="J268" s="103"/>
    </row>
    <row r="269" spans="7:10" ht="18.75">
      <c r="G269" s="103"/>
      <c r="H269" s="103"/>
      <c r="I269" s="103"/>
      <c r="J269" s="103"/>
    </row>
    <row r="270" spans="7:10" ht="18.75">
      <c r="G270" s="103"/>
      <c r="H270" s="103"/>
      <c r="I270" s="103"/>
      <c r="J270" s="103"/>
    </row>
    <row r="271" spans="7:10" ht="18.75">
      <c r="G271" s="103"/>
      <c r="H271" s="103"/>
      <c r="I271" s="103"/>
      <c r="J271" s="103"/>
    </row>
    <row r="272" spans="7:10" ht="18.75">
      <c r="G272" s="103"/>
      <c r="H272" s="103"/>
      <c r="I272" s="103"/>
      <c r="J272" s="103"/>
    </row>
    <row r="273" spans="7:10" ht="18.75">
      <c r="G273" s="103"/>
      <c r="H273" s="103"/>
      <c r="I273" s="103"/>
      <c r="J273" s="103"/>
    </row>
    <row r="274" spans="7:10" ht="18.75">
      <c r="G274" s="103"/>
      <c r="H274" s="103"/>
      <c r="I274" s="103"/>
      <c r="J274" s="103"/>
    </row>
    <row r="275" spans="7:10" ht="18.75">
      <c r="G275" s="103"/>
      <c r="H275" s="103"/>
      <c r="I275" s="103"/>
      <c r="J275" s="103"/>
    </row>
    <row r="276" spans="7:10" ht="18.75">
      <c r="G276" s="103"/>
      <c r="H276" s="103"/>
      <c r="I276" s="103"/>
      <c r="J276" s="103"/>
    </row>
    <row r="277" spans="7:10" ht="18.75">
      <c r="G277" s="103"/>
      <c r="H277" s="103"/>
      <c r="I277" s="103"/>
      <c r="J277" s="103"/>
    </row>
    <row r="278" spans="7:10" ht="18.75">
      <c r="G278" s="103"/>
      <c r="H278" s="103"/>
      <c r="I278" s="103"/>
      <c r="J278" s="103"/>
    </row>
    <row r="279" spans="7:10" ht="18.75">
      <c r="G279" s="103"/>
      <c r="H279" s="103"/>
      <c r="I279" s="103"/>
      <c r="J279" s="103"/>
    </row>
    <row r="280" spans="7:10" ht="18.75">
      <c r="G280" s="103"/>
      <c r="H280" s="103"/>
      <c r="I280" s="103"/>
      <c r="J280" s="103"/>
    </row>
    <row r="281" spans="7:10" ht="18.75">
      <c r="G281" s="103"/>
      <c r="H281" s="103"/>
      <c r="I281" s="103"/>
      <c r="J281" s="103"/>
    </row>
    <row r="282" spans="7:10" ht="18.75">
      <c r="G282" s="103"/>
      <c r="H282" s="103"/>
      <c r="I282" s="103"/>
      <c r="J282" s="103"/>
    </row>
    <row r="283" spans="7:10" ht="18.75">
      <c r="G283" s="103"/>
      <c r="H283" s="103"/>
      <c r="I283" s="103"/>
      <c r="J283" s="103"/>
    </row>
    <row r="284" spans="7:10" ht="18.75">
      <c r="G284" s="103"/>
      <c r="H284" s="103"/>
      <c r="I284" s="103"/>
      <c r="J284" s="103"/>
    </row>
    <row r="285" spans="7:10" ht="18.75">
      <c r="G285" s="103"/>
      <c r="H285" s="103"/>
      <c r="I285" s="103"/>
      <c r="J285" s="103"/>
    </row>
    <row r="286" spans="7:10" ht="18.75">
      <c r="G286" s="103"/>
      <c r="H286" s="103"/>
      <c r="I286" s="103"/>
      <c r="J286" s="103"/>
    </row>
    <row r="287" spans="7:10" ht="18.75">
      <c r="G287" s="103"/>
      <c r="H287" s="103"/>
      <c r="I287" s="103"/>
      <c r="J287" s="103"/>
    </row>
    <row r="288" spans="7:10" ht="18.75">
      <c r="G288" s="103"/>
      <c r="H288" s="103"/>
      <c r="I288" s="103"/>
      <c r="J288" s="103"/>
    </row>
  </sheetData>
  <sheetProtection/>
  <mergeCells count="11">
    <mergeCell ref="D1:F1"/>
    <mergeCell ref="D2:F2"/>
    <mergeCell ref="D3:F3"/>
    <mergeCell ref="B6:F6"/>
    <mergeCell ref="A9:A13"/>
    <mergeCell ref="B7:F7"/>
    <mergeCell ref="B9:B13"/>
    <mergeCell ref="C9:C13"/>
    <mergeCell ref="D9:D13"/>
    <mergeCell ref="E9:E13"/>
    <mergeCell ref="F9:F13"/>
  </mergeCell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214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13.625" style="4" customWidth="1"/>
    <col min="2" max="2" width="13.875" style="4" customWidth="1"/>
    <col min="3" max="3" width="153.625" style="13" customWidth="1"/>
    <col min="4" max="4" width="16.75390625" style="4" customWidth="1"/>
    <col min="5" max="5" width="15.375" style="4" customWidth="1"/>
    <col min="6" max="6" width="14.25390625" style="4" customWidth="1"/>
    <col min="7" max="7" width="13.625" style="4" customWidth="1"/>
    <col min="8" max="8" width="10.875" style="1" customWidth="1"/>
    <col min="9" max="9" width="14.25390625" style="1" customWidth="1"/>
    <col min="10" max="16384" width="9.125" style="1" customWidth="1"/>
  </cols>
  <sheetData>
    <row r="1" ht="12.75">
      <c r="E1" s="4" t="s">
        <v>174</v>
      </c>
    </row>
    <row r="2" ht="15" customHeight="1">
      <c r="E2" s="4" t="s">
        <v>236</v>
      </c>
    </row>
    <row r="3" spans="1:5" ht="18.75" customHeight="1">
      <c r="A3" s="5"/>
      <c r="E3" s="4" t="s">
        <v>199</v>
      </c>
    </row>
    <row r="6" spans="3:7" ht="21.75" customHeight="1">
      <c r="C6" s="157" t="s">
        <v>213</v>
      </c>
      <c r="D6" s="157"/>
      <c r="E6" s="157"/>
      <c r="F6" s="157"/>
      <c r="G6" s="157"/>
    </row>
    <row r="7" spans="3:7" ht="10.5" customHeight="1">
      <c r="C7" s="14"/>
      <c r="D7" s="6"/>
      <c r="E7" s="6"/>
      <c r="F7" s="6"/>
      <c r="G7" s="6"/>
    </row>
    <row r="8" ht="16.5" customHeight="1" thickBot="1">
      <c r="G8" s="94" t="s">
        <v>200</v>
      </c>
    </row>
    <row r="9" spans="1:7" ht="18" customHeight="1" thickBot="1">
      <c r="A9" s="158" t="s">
        <v>172</v>
      </c>
      <c r="B9" s="158" t="s">
        <v>193</v>
      </c>
      <c r="C9" s="189" t="s">
        <v>212</v>
      </c>
      <c r="D9" s="159" t="s">
        <v>194</v>
      </c>
      <c r="E9" s="159" t="s">
        <v>195</v>
      </c>
      <c r="F9" s="159" t="s">
        <v>196</v>
      </c>
      <c r="G9" s="159" t="s">
        <v>197</v>
      </c>
    </row>
    <row r="10" spans="1:7" ht="15.75" customHeight="1" thickBot="1">
      <c r="A10" s="158"/>
      <c r="B10" s="158"/>
      <c r="C10" s="190"/>
      <c r="D10" s="160"/>
      <c r="E10" s="160"/>
      <c r="F10" s="160"/>
      <c r="G10" s="160"/>
    </row>
    <row r="11" spans="1:7" ht="12.75" customHeight="1" thickBot="1">
      <c r="A11" s="158"/>
      <c r="B11" s="158"/>
      <c r="C11" s="190"/>
      <c r="D11" s="160"/>
      <c r="E11" s="160"/>
      <c r="F11" s="160"/>
      <c r="G11" s="160"/>
    </row>
    <row r="12" spans="1:9" ht="183" customHeight="1" thickBot="1">
      <c r="A12" s="158"/>
      <c r="B12" s="158"/>
      <c r="C12" s="191"/>
      <c r="D12" s="161"/>
      <c r="E12" s="161"/>
      <c r="F12" s="161"/>
      <c r="G12" s="161"/>
      <c r="I12" s="79"/>
    </row>
    <row r="13" spans="1:7" ht="20.25" customHeight="1" thickBot="1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</row>
    <row r="14" spans="1:7" ht="20.25" customHeight="1" thickBot="1">
      <c r="A14" s="29"/>
      <c r="B14" s="29"/>
      <c r="C14" s="176" t="s">
        <v>231</v>
      </c>
      <c r="D14" s="29"/>
      <c r="E14" s="29"/>
      <c r="F14" s="29"/>
      <c r="G14" s="29"/>
    </row>
    <row r="15" spans="1:7" s="3" customFormat="1" ht="24" customHeight="1" thickBot="1">
      <c r="A15" s="40" t="s">
        <v>20</v>
      </c>
      <c r="B15" s="51"/>
      <c r="C15" s="177" t="s">
        <v>15</v>
      </c>
      <c r="D15" s="52">
        <f>D16+D17</f>
        <v>19004482</v>
      </c>
      <c r="E15" s="52">
        <f>E16+E17</f>
        <v>14312860</v>
      </c>
      <c r="F15" s="52">
        <f>F16+F17</f>
        <v>18295125</v>
      </c>
      <c r="G15" s="52">
        <f>G16+G17</f>
        <v>19271697</v>
      </c>
    </row>
    <row r="16" spans="1:7" ht="47.25" customHeight="1" thickBot="1">
      <c r="A16" s="31" t="s">
        <v>50</v>
      </c>
      <c r="B16" s="31" t="s">
        <v>2</v>
      </c>
      <c r="C16" s="28" t="str">
        <f>'Додаток 3'!E18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D16" s="50">
        <f>'Додаток 3'!F18+'Додаток 3'!F52+'Додаток 3'!F138+'Додаток 3'!F149+'Додаток 3'!F170</f>
        <v>18974482</v>
      </c>
      <c r="E16" s="50">
        <f>'Додаток 3'!G18+'Додаток 3'!G52+'Додаток 3'!G138+'Додаток 3'!G149+'Додаток 3'!G170</f>
        <v>14271150</v>
      </c>
      <c r="F16" s="50">
        <f>'Додаток 3'!H18+'Додаток 3'!H52+'Додаток 3'!H138+'Додаток 3'!H149+'Додаток 3'!H170</f>
        <v>18295125</v>
      </c>
      <c r="G16" s="50">
        <f>'Додаток 3'!I18+'Додаток 3'!I52+'Додаток 3'!I138+'Додаток 3'!I149+'Додаток 3'!I170</f>
        <v>19271697</v>
      </c>
    </row>
    <row r="17" spans="1:7" ht="19.5" customHeight="1" thickBot="1">
      <c r="A17" s="31" t="s">
        <v>176</v>
      </c>
      <c r="B17" s="31" t="s">
        <v>177</v>
      </c>
      <c r="C17" s="28" t="s">
        <v>178</v>
      </c>
      <c r="D17" s="50">
        <f>'Додаток 3'!F19</f>
        <v>30000</v>
      </c>
      <c r="E17" s="50">
        <f>'Додаток 3'!G19</f>
        <v>41710</v>
      </c>
      <c r="F17" s="50"/>
      <c r="G17" s="50"/>
    </row>
    <row r="18" spans="1:7" ht="50.25" customHeight="1" hidden="1" thickBot="1">
      <c r="A18" s="31" t="s">
        <v>9</v>
      </c>
      <c r="B18" s="31" t="s">
        <v>164</v>
      </c>
      <c r="C18" s="28" t="s">
        <v>165</v>
      </c>
      <c r="D18" s="50">
        <f>E18</f>
        <v>0</v>
      </c>
      <c r="E18" s="50"/>
      <c r="F18" s="50">
        <v>0</v>
      </c>
      <c r="G18" s="50">
        <v>0</v>
      </c>
    </row>
    <row r="19" spans="1:7" ht="50.25" customHeight="1" thickBot="1">
      <c r="A19" s="40" t="s">
        <v>161</v>
      </c>
      <c r="B19" s="31"/>
      <c r="C19" s="177" t="s">
        <v>214</v>
      </c>
      <c r="D19" s="50">
        <f>D20</f>
        <v>38900</v>
      </c>
      <c r="E19" s="50"/>
      <c r="F19" s="50"/>
      <c r="G19" s="50"/>
    </row>
    <row r="20" spans="1:7" ht="50.25" customHeight="1" thickBot="1">
      <c r="A20" s="31" t="s">
        <v>14</v>
      </c>
      <c r="B20" s="31" t="s">
        <v>209</v>
      </c>
      <c r="C20" s="28" t="s">
        <v>210</v>
      </c>
      <c r="D20" s="50">
        <f>'Додаток 3'!F46</f>
        <v>38900</v>
      </c>
      <c r="E20" s="50"/>
      <c r="F20" s="50"/>
      <c r="G20" s="50"/>
    </row>
    <row r="21" spans="1:7" ht="21.75" customHeight="1" thickBot="1">
      <c r="A21" s="31"/>
      <c r="B21" s="31"/>
      <c r="C21" s="28" t="s">
        <v>0</v>
      </c>
      <c r="D21" s="50"/>
      <c r="E21" s="50"/>
      <c r="F21" s="50"/>
      <c r="G21" s="50"/>
    </row>
    <row r="22" spans="1:7" ht="37.5" customHeight="1" thickBot="1">
      <c r="A22" s="31"/>
      <c r="B22" s="31"/>
      <c r="C22" s="28" t="s">
        <v>211</v>
      </c>
      <c r="D22" s="50">
        <f>'Додаток 3'!F48</f>
        <v>38900</v>
      </c>
      <c r="E22" s="50"/>
      <c r="F22" s="50"/>
      <c r="G22" s="50"/>
    </row>
    <row r="23" spans="1:7" s="46" customFormat="1" ht="18.75" customHeight="1" thickBot="1">
      <c r="A23" s="40" t="s">
        <v>21</v>
      </c>
      <c r="B23" s="40"/>
      <c r="C23" s="177" t="s">
        <v>16</v>
      </c>
      <c r="D23" s="52">
        <f>D30+D33+D37+D39+D43+D46+D50+D53+D56+D59+D62+D65+D68+D72+D75+D78+D81+D84+D88+D91+D93+D95+D96+D98+D102+D106+D99</f>
        <v>84222572</v>
      </c>
      <c r="E23" s="52">
        <f>E30+E33+E37+E39+E43+E46+E50+E53+E56+E59+E62+E65+E68+E72+E75+E78+E81+E84+E88+E91+E93+E95+E96+E98+E102+E106+E99</f>
        <v>3216045</v>
      </c>
      <c r="F23" s="52">
        <f>F30+F33+F37+F39+F43+F46+F50+F53+F56+F59+F62+F65+F68+F72+F75+F78+F81+F84+F88+F91+F93+F95+F96+F98+F102+F106+F99</f>
        <v>4131035</v>
      </c>
      <c r="G23" s="52">
        <f>G30+G33+G37+G39+G43+G46+G50+G53+G56+G59+G62+G65+G68+G72+G75+G78+G81+G84+G88+G91+G93+G95+G96+G98+G102+G106+G99</f>
        <v>4414177</v>
      </c>
    </row>
    <row r="24" spans="1:7" s="3" customFormat="1" ht="17.25" customHeight="1" thickBot="1">
      <c r="A24" s="40"/>
      <c r="B24" s="40"/>
      <c r="C24" s="177" t="s">
        <v>0</v>
      </c>
      <c r="D24" s="50"/>
      <c r="E24" s="50"/>
      <c r="F24" s="50"/>
      <c r="G24" s="50"/>
    </row>
    <row r="25" spans="1:7" s="3" customFormat="1" ht="129" customHeight="1" thickBot="1">
      <c r="A25" s="40"/>
      <c r="B25" s="40"/>
      <c r="C25" s="28" t="str">
        <f>'Додаток 3'!E55</f>
        <v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
 з державного бюджету </v>
      </c>
      <c r="D25" s="50">
        <f>'Додаток 3'!F55</f>
        <v>33717615</v>
      </c>
      <c r="E25" s="50"/>
      <c r="F25" s="50"/>
      <c r="G25" s="50"/>
    </row>
    <row r="26" spans="1:7" s="3" customFormat="1" ht="48" customHeight="1" thickBot="1">
      <c r="A26" s="40"/>
      <c r="B26" s="40"/>
      <c r="C26" s="28" t="str">
        <f>'Додаток 3'!E56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D26" s="50">
        <f>'Додаток 3'!F56</f>
        <v>11559</v>
      </c>
      <c r="E26" s="50"/>
      <c r="F26" s="50"/>
      <c r="G26" s="50"/>
    </row>
    <row r="27" spans="1:7" s="3" customFormat="1" ht="132.75" customHeight="1" thickBot="1">
      <c r="A27" s="40"/>
      <c r="B27" s="40"/>
      <c r="C27" s="28" t="str">
        <f>'Додаток 3'!E57</f>
        <v>за рахунок субвенції з місцевого бюджету на виплату допомоги сім'ям з дітьми, малозабезпеченим сім'ям, особам, які не мають права на пенсію, 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27" s="50">
        <f>'Додаток 3'!F57</f>
        <v>42793565</v>
      </c>
      <c r="E27" s="50"/>
      <c r="F27" s="50"/>
      <c r="G27" s="50"/>
    </row>
    <row r="28" spans="1:7" s="3" customFormat="1" ht="115.5" customHeight="1" thickBot="1">
      <c r="A28" s="40"/>
      <c r="B28" s="40"/>
      <c r="C28" s="28" t="str">
        <f>'Додаток 3'!E58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D28" s="50">
        <f>'Додаток 3'!F58</f>
        <v>426394</v>
      </c>
      <c r="E28" s="50"/>
      <c r="F28" s="50"/>
      <c r="G28" s="50"/>
    </row>
    <row r="29" spans="1:7" s="24" customFormat="1" ht="116.25" customHeight="1" thickBot="1">
      <c r="A29" s="40" t="s">
        <v>98</v>
      </c>
      <c r="B29" s="40"/>
      <c r="C29" s="178" t="str">
        <f>'Додаток 3'!E59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v>
      </c>
      <c r="D29" s="52">
        <f>D30+D33</f>
        <v>33717615</v>
      </c>
      <c r="E29" s="52"/>
      <c r="F29" s="52"/>
      <c r="G29" s="52"/>
    </row>
    <row r="30" spans="1:97" s="3" customFormat="1" ht="36" customHeight="1" thickBot="1">
      <c r="A30" s="31" t="s">
        <v>19</v>
      </c>
      <c r="B30" s="31" t="s">
        <v>7</v>
      </c>
      <c r="C30" s="28" t="str">
        <f>'Додаток 3'!E60</f>
        <v>Надання пільг на оплату житлово-комунальних послуг окремим категоріям громадян відповідно до законодавства</v>
      </c>
      <c r="D30" s="50">
        <f>'Додаток 3'!F60</f>
        <v>10722215</v>
      </c>
      <c r="E30" s="50"/>
      <c r="F30" s="50"/>
      <c r="G30" s="5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s="3" customFormat="1" ht="24" customHeight="1" thickBot="1">
      <c r="A31" s="31"/>
      <c r="B31" s="31"/>
      <c r="C31" s="28" t="s">
        <v>0</v>
      </c>
      <c r="D31" s="50"/>
      <c r="E31" s="50"/>
      <c r="F31" s="50"/>
      <c r="G31" s="5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7" ht="126" customHeight="1" thickBot="1">
      <c r="A32" s="31"/>
      <c r="B32" s="31"/>
      <c r="C32" s="28" t="str">
        <f>'Додаток 3'!E62</f>
        <v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D32" s="50">
        <f>'Додаток 3'!F62</f>
        <v>10722215</v>
      </c>
      <c r="E32" s="50"/>
      <c r="F32" s="50"/>
      <c r="G32" s="50"/>
    </row>
    <row r="33" spans="1:7" ht="32.25" customHeight="1" thickBot="1">
      <c r="A33" s="33" t="s">
        <v>25</v>
      </c>
      <c r="B33" s="31" t="s">
        <v>9</v>
      </c>
      <c r="C33" s="179" t="str">
        <f>'Додаток 3'!E63</f>
        <v>Надання субсидій  населенню для відшкодування витрат на оплату житлово-комунальних послуг</v>
      </c>
      <c r="D33" s="50">
        <f>'Додаток 3'!F63</f>
        <v>22995400</v>
      </c>
      <c r="E33" s="50"/>
      <c r="F33" s="50"/>
      <c r="G33" s="50"/>
    </row>
    <row r="34" spans="1:7" ht="22.5" customHeight="1" thickBot="1">
      <c r="A34" s="33"/>
      <c r="B34" s="31"/>
      <c r="C34" s="179" t="s">
        <v>0</v>
      </c>
      <c r="D34" s="50"/>
      <c r="E34" s="50"/>
      <c r="F34" s="50"/>
      <c r="G34" s="50"/>
    </row>
    <row r="35" spans="1:7" ht="128.25" customHeight="1" thickBot="1">
      <c r="A35" s="27"/>
      <c r="B35" s="39"/>
      <c r="C35" s="179" t="str">
        <f>'Додаток 3'!E65</f>
        <v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D35" s="50">
        <f>'Додаток 3'!F65</f>
        <v>22995400</v>
      </c>
      <c r="E35" s="50"/>
      <c r="F35" s="50"/>
      <c r="G35" s="50"/>
    </row>
    <row r="36" spans="1:8" s="24" customFormat="1" ht="36.75" customHeight="1" thickBot="1">
      <c r="A36" s="40" t="s">
        <v>99</v>
      </c>
      <c r="B36" s="40"/>
      <c r="C36" s="177" t="s">
        <v>100</v>
      </c>
      <c r="D36" s="52">
        <f>D37+D39</f>
        <v>11559</v>
      </c>
      <c r="E36" s="52"/>
      <c r="F36" s="52"/>
      <c r="G36" s="52"/>
      <c r="H36" s="63"/>
    </row>
    <row r="37" spans="1:7" ht="36.75" customHeight="1" hidden="1" thickBot="1">
      <c r="A37" s="53" t="str">
        <f>'Додаток 3'!C67</f>
        <v>3021</v>
      </c>
      <c r="B37" s="53" t="str">
        <f>'Додаток 3'!D67</f>
        <v>1030</v>
      </c>
      <c r="C37" s="180" t="str">
        <f>'Додаток 3'!E67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D37" s="50">
        <f>'Додаток 3'!F67</f>
        <v>0</v>
      </c>
      <c r="E37" s="50">
        <f>'Додаток 3'!G67</f>
        <v>0</v>
      </c>
      <c r="F37" s="50">
        <f>'Додаток 3'!H67</f>
        <v>0</v>
      </c>
      <c r="G37" s="50">
        <f>'Додаток 3'!I67</f>
        <v>0</v>
      </c>
    </row>
    <row r="38" spans="1:7" ht="49.5" customHeight="1" hidden="1" thickBot="1">
      <c r="A38" s="31"/>
      <c r="B38" s="31"/>
      <c r="C38" s="180" t="e">
        <f>'Додаток 3'!E68</f>
        <v>#REF!</v>
      </c>
      <c r="D38" s="50">
        <f>'Додаток 3'!F68</f>
        <v>0</v>
      </c>
      <c r="E38" s="50">
        <f>'Додаток 3'!G68</f>
        <v>0</v>
      </c>
      <c r="F38" s="50">
        <f>'Додаток 3'!H68</f>
        <v>0</v>
      </c>
      <c r="G38" s="50">
        <f>'Додаток 3'!I68</f>
        <v>0</v>
      </c>
    </row>
    <row r="39" spans="1:7" ht="36" customHeight="1" thickBot="1">
      <c r="A39" s="53" t="str">
        <f>'Додаток 3'!C69</f>
        <v>3022</v>
      </c>
      <c r="B39" s="53" t="str">
        <f>'Додаток 3'!D69</f>
        <v>1060</v>
      </c>
      <c r="C39" s="180" t="str">
        <f>'Додаток 3'!E69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D39" s="50">
        <f>'Додаток 3'!F69</f>
        <v>11559</v>
      </c>
      <c r="E39" s="50"/>
      <c r="F39" s="50"/>
      <c r="G39" s="50"/>
    </row>
    <row r="40" spans="1:7" ht="21" customHeight="1" thickBot="1">
      <c r="A40" s="53"/>
      <c r="B40" s="53"/>
      <c r="C40" s="180" t="s">
        <v>0</v>
      </c>
      <c r="D40" s="50"/>
      <c r="E40" s="50"/>
      <c r="F40" s="50"/>
      <c r="G40" s="50"/>
    </row>
    <row r="41" spans="1:7" ht="52.5" customHeight="1" thickBot="1">
      <c r="A41" s="31"/>
      <c r="B41" s="31"/>
      <c r="C41" s="180" t="str">
        <f>'Додаток 3'!E71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D41" s="50">
        <f>'Додаток 3'!F71</f>
        <v>11559</v>
      </c>
      <c r="E41" s="50"/>
      <c r="F41" s="50"/>
      <c r="G41" s="50"/>
    </row>
    <row r="42" spans="1:7" s="24" customFormat="1" ht="49.5" customHeight="1" thickBot="1">
      <c r="A42" s="40" t="s">
        <v>101</v>
      </c>
      <c r="B42" s="54"/>
      <c r="C42" s="177" t="str">
        <f>'Додаток 3'!E72</f>
        <v>Надання пільг з оплати послуг зв'язку, інших передбачених законодавством пільг окремим категоріям громадян та компенсації за 
пільговий проїзд окремих категорій громадян</v>
      </c>
      <c r="D42" s="52">
        <f>'Додаток 3'!F72</f>
        <v>61355</v>
      </c>
      <c r="E42" s="52"/>
      <c r="F42" s="52"/>
      <c r="G42" s="52"/>
    </row>
    <row r="43" spans="1:7" ht="23.25" customHeight="1" thickBot="1">
      <c r="A43" s="53" t="str">
        <f>'Додаток 3'!C73</f>
        <v>3031</v>
      </c>
      <c r="B43" s="53" t="str">
        <f>'Додаток 3'!D73</f>
        <v>1030</v>
      </c>
      <c r="C43" s="180" t="str">
        <f>'Додаток 3'!E73</f>
        <v>Надання інших пільг окремим категоріям громадян відповідно до законодавства</v>
      </c>
      <c r="D43" s="50">
        <f>'Додаток 3'!F73</f>
        <v>43312</v>
      </c>
      <c r="E43" s="50"/>
      <c r="F43" s="50"/>
      <c r="G43" s="50"/>
    </row>
    <row r="44" spans="1:7" ht="23.25" customHeight="1" thickBot="1">
      <c r="A44" s="53"/>
      <c r="B44" s="53"/>
      <c r="C44" s="180" t="s">
        <v>0</v>
      </c>
      <c r="D44" s="50"/>
      <c r="E44" s="50"/>
      <c r="F44" s="50"/>
      <c r="G44" s="50"/>
    </row>
    <row r="45" spans="1:7" ht="27" customHeight="1" thickBot="1">
      <c r="A45" s="31"/>
      <c r="B45" s="31"/>
      <c r="C45" s="180" t="str">
        <f>'Додаток 3'!E75</f>
        <v>за рахунок субвенції з міського бюджету на надання пільг окремим категоріям громадян відповідно до законодавства</v>
      </c>
      <c r="D45" s="50">
        <f>'Додаток 3'!F75</f>
        <v>43312</v>
      </c>
      <c r="E45" s="50"/>
      <c r="F45" s="50"/>
      <c r="G45" s="50"/>
    </row>
    <row r="46" spans="1:7" ht="19.5" customHeight="1" thickBot="1">
      <c r="A46" s="53" t="str">
        <f>'Додаток 3'!C76</f>
        <v>3032</v>
      </c>
      <c r="B46" s="53" t="str">
        <f>'Додаток 3'!D76</f>
        <v>1070</v>
      </c>
      <c r="C46" s="180" t="str">
        <f>'Додаток 3'!E76</f>
        <v>Надання пільг окремим категоріям громадян з оплати послуг зв'язку</v>
      </c>
      <c r="D46" s="50">
        <f>'Додаток 3'!F76</f>
        <v>18043</v>
      </c>
      <c r="E46" s="50"/>
      <c r="F46" s="50"/>
      <c r="G46" s="50"/>
    </row>
    <row r="47" spans="1:7" ht="19.5" customHeight="1" thickBot="1">
      <c r="A47" s="53"/>
      <c r="B47" s="53"/>
      <c r="C47" s="180" t="s">
        <v>0</v>
      </c>
      <c r="D47" s="50"/>
      <c r="E47" s="50"/>
      <c r="F47" s="50"/>
      <c r="G47" s="50"/>
    </row>
    <row r="48" spans="1:7" ht="24.75" customHeight="1" thickBot="1">
      <c r="A48" s="33"/>
      <c r="B48" s="31"/>
      <c r="C48" s="180" t="str">
        <f>'Додаток 3'!E78</f>
        <v>за рахунок субвенції з міського бюджету на надання пільг окремим категоріям громадян відповідно до законодавства</v>
      </c>
      <c r="D48" s="50">
        <f>'Додаток 3'!F78</f>
        <v>18043</v>
      </c>
      <c r="E48" s="50"/>
      <c r="F48" s="50"/>
      <c r="G48" s="50"/>
    </row>
    <row r="49" spans="1:7" s="23" customFormat="1" ht="33" customHeight="1" thickBot="1">
      <c r="A49" s="49" t="s">
        <v>102</v>
      </c>
      <c r="B49" s="40"/>
      <c r="C49" s="181" t="s">
        <v>126</v>
      </c>
      <c r="D49" s="52">
        <f>D50+D53+D56+D59+D62+D65+D68</f>
        <v>30496534</v>
      </c>
      <c r="E49" s="52"/>
      <c r="F49" s="50"/>
      <c r="G49" s="50"/>
    </row>
    <row r="50" spans="1:7" ht="21" customHeight="1" thickBot="1">
      <c r="A50" s="31" t="s">
        <v>26</v>
      </c>
      <c r="B50" s="31" t="s">
        <v>4</v>
      </c>
      <c r="C50" s="28" t="str">
        <f>'Додаток 3'!E80</f>
        <v>Надання допомоги у зв'язку з вагітністю і пологами</v>
      </c>
      <c r="D50" s="50">
        <f>'Додаток 3'!F80</f>
        <v>281696</v>
      </c>
      <c r="E50" s="50"/>
      <c r="F50" s="50"/>
      <c r="G50" s="50"/>
    </row>
    <row r="51" spans="1:7" ht="21" customHeight="1" thickBot="1">
      <c r="A51" s="31"/>
      <c r="B51" s="31"/>
      <c r="C51" s="180" t="s">
        <v>0</v>
      </c>
      <c r="D51" s="50"/>
      <c r="E51" s="50"/>
      <c r="F51" s="50"/>
      <c r="G51" s="50"/>
    </row>
    <row r="52" spans="1:7" ht="132" customHeight="1" thickBot="1">
      <c r="A52" s="31"/>
      <c r="B52" s="39"/>
      <c r="C52" s="28" t="str">
        <f>'Додаток 3'!E82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52" s="50">
        <f>'Додаток 3'!F82</f>
        <v>281696</v>
      </c>
      <c r="E52" s="50"/>
      <c r="F52" s="50"/>
      <c r="G52" s="50"/>
    </row>
    <row r="53" spans="1:7" ht="25.5" customHeight="1" thickBot="1">
      <c r="A53" s="31" t="s">
        <v>128</v>
      </c>
      <c r="B53" s="31" t="s">
        <v>4</v>
      </c>
      <c r="C53" s="28" t="str">
        <f>'Додаток 3'!E83</f>
        <v>Надання допомоги при усиновленні дитини</v>
      </c>
      <c r="D53" s="50">
        <f>'Додаток 3'!F83</f>
        <v>102648</v>
      </c>
      <c r="E53" s="50"/>
      <c r="F53" s="50"/>
      <c r="G53" s="50"/>
    </row>
    <row r="54" spans="1:7" ht="19.5" customHeight="1" thickBot="1">
      <c r="A54" s="31"/>
      <c r="B54" s="31"/>
      <c r="C54" s="180" t="s">
        <v>0</v>
      </c>
      <c r="D54" s="50"/>
      <c r="E54" s="50"/>
      <c r="F54" s="50"/>
      <c r="G54" s="50"/>
    </row>
    <row r="55" spans="1:7" ht="129" customHeight="1" thickBot="1">
      <c r="A55" s="31"/>
      <c r="B55" s="39"/>
      <c r="C55" s="28" t="str">
        <f>'Додаток 3'!E85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55" s="50">
        <f>'Додаток 3'!F85</f>
        <v>102648</v>
      </c>
      <c r="E55" s="50"/>
      <c r="F55" s="50"/>
      <c r="G55" s="50"/>
    </row>
    <row r="56" spans="1:7" ht="22.5" customHeight="1" thickBot="1">
      <c r="A56" s="31" t="s">
        <v>27</v>
      </c>
      <c r="B56" s="31" t="s">
        <v>4</v>
      </c>
      <c r="C56" s="28" t="str">
        <f>'Додаток 3'!E86</f>
        <v>Надання допомоги при народженні дитини</v>
      </c>
      <c r="D56" s="50">
        <f>'Додаток 3'!F86</f>
        <v>18728971</v>
      </c>
      <c r="E56" s="50"/>
      <c r="F56" s="50"/>
      <c r="G56" s="50"/>
    </row>
    <row r="57" spans="1:7" ht="22.5" customHeight="1" thickBot="1">
      <c r="A57" s="31"/>
      <c r="B57" s="31"/>
      <c r="C57" s="180" t="s">
        <v>0</v>
      </c>
      <c r="D57" s="50"/>
      <c r="E57" s="50"/>
      <c r="F57" s="50"/>
      <c r="G57" s="50"/>
    </row>
    <row r="58" spans="1:7" ht="127.5" customHeight="1" thickBot="1">
      <c r="A58" s="31"/>
      <c r="B58" s="39"/>
      <c r="C58" s="28" t="str">
        <f>'Додаток 3'!E88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58" s="50">
        <f>'Додаток 3'!F88</f>
        <v>18728971</v>
      </c>
      <c r="E58" s="50"/>
      <c r="F58" s="50"/>
      <c r="G58" s="50"/>
    </row>
    <row r="59" spans="1:7" ht="21" customHeight="1" thickBot="1">
      <c r="A59" s="31" t="s">
        <v>28</v>
      </c>
      <c r="B59" s="31" t="s">
        <v>4</v>
      </c>
      <c r="C59" s="28" t="str">
        <f>'Додаток 3'!E89</f>
        <v>Надання допомоги на дітей, над якими встановлено опіку чи піклування</v>
      </c>
      <c r="D59" s="50">
        <f>'Додаток 3'!F89</f>
        <v>2079501</v>
      </c>
      <c r="E59" s="50"/>
      <c r="F59" s="50"/>
      <c r="G59" s="50"/>
    </row>
    <row r="60" spans="1:7" ht="21" customHeight="1" thickBot="1">
      <c r="A60" s="31"/>
      <c r="B60" s="31"/>
      <c r="C60" s="180" t="s">
        <v>0</v>
      </c>
      <c r="D60" s="50"/>
      <c r="E60" s="50"/>
      <c r="F60" s="50"/>
      <c r="G60" s="50"/>
    </row>
    <row r="61" spans="1:7" ht="133.5" customHeight="1" thickBot="1">
      <c r="A61" s="31"/>
      <c r="B61" s="31"/>
      <c r="C61" s="28" t="str">
        <f>'Додаток 3'!E91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61" s="50">
        <f>'Додаток 3'!F91</f>
        <v>2079501</v>
      </c>
      <c r="E61" s="50"/>
      <c r="F61" s="50"/>
      <c r="G61" s="50"/>
    </row>
    <row r="62" spans="1:7" ht="20.25" customHeight="1" thickBot="1">
      <c r="A62" s="31" t="s">
        <v>30</v>
      </c>
      <c r="B62" s="31" t="s">
        <v>4</v>
      </c>
      <c r="C62" s="28" t="str">
        <f>'Додаток 3'!E92</f>
        <v>Надання допомоги на дітей одиноким матерям</v>
      </c>
      <c r="D62" s="50">
        <f>'Додаток 3'!F92</f>
        <v>5462187</v>
      </c>
      <c r="E62" s="50"/>
      <c r="F62" s="50"/>
      <c r="G62" s="50"/>
    </row>
    <row r="63" spans="1:7" ht="20.25" customHeight="1" thickBot="1">
      <c r="A63" s="31"/>
      <c r="B63" s="31"/>
      <c r="C63" s="180" t="s">
        <v>0</v>
      </c>
      <c r="D63" s="50"/>
      <c r="E63" s="50"/>
      <c r="F63" s="50"/>
      <c r="G63" s="50"/>
    </row>
    <row r="64" spans="1:7" ht="129.75" customHeight="1" thickBot="1">
      <c r="A64" s="31"/>
      <c r="B64" s="31"/>
      <c r="C64" s="28" t="str">
        <f>'Додаток 3'!E94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64" s="50">
        <f>'Додаток 3'!F94</f>
        <v>5462187</v>
      </c>
      <c r="E64" s="50"/>
      <c r="F64" s="50"/>
      <c r="G64" s="50"/>
    </row>
    <row r="65" spans="1:7" ht="21.75" customHeight="1" thickBot="1">
      <c r="A65" s="31" t="s">
        <v>32</v>
      </c>
      <c r="B65" s="31" t="s">
        <v>4</v>
      </c>
      <c r="C65" s="28" t="str">
        <f>'Додаток 3'!E95</f>
        <v>Надання тимчасової державної допомоги дітям</v>
      </c>
      <c r="D65" s="50">
        <f>'Додаток 3'!F95</f>
        <v>138450</v>
      </c>
      <c r="E65" s="50"/>
      <c r="F65" s="50"/>
      <c r="G65" s="50"/>
    </row>
    <row r="66" spans="1:7" ht="21.75" customHeight="1" thickBot="1">
      <c r="A66" s="31"/>
      <c r="B66" s="31"/>
      <c r="C66" s="180" t="s">
        <v>0</v>
      </c>
      <c r="D66" s="50"/>
      <c r="E66" s="50"/>
      <c r="F66" s="50"/>
      <c r="G66" s="50"/>
    </row>
    <row r="67" spans="1:7" ht="133.5" customHeight="1" thickBot="1">
      <c r="A67" s="31"/>
      <c r="B67" s="39"/>
      <c r="C67" s="28" t="str">
        <f>'Додаток 3'!E97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67" s="50">
        <f>'Додаток 3'!F97</f>
        <v>138450</v>
      </c>
      <c r="E67" s="50"/>
      <c r="F67" s="50"/>
      <c r="G67" s="50"/>
    </row>
    <row r="68" spans="1:7" ht="17.25" customHeight="1" thickBot="1">
      <c r="A68" s="31" t="s">
        <v>34</v>
      </c>
      <c r="B68" s="31" t="s">
        <v>4</v>
      </c>
      <c r="C68" s="28" t="str">
        <f>'Додаток 3'!E98</f>
        <v>Надання державної соціальної допомоги малозабезпеченим сім’ям</v>
      </c>
      <c r="D68" s="50">
        <f>'Додаток 3'!F98</f>
        <v>3703081</v>
      </c>
      <c r="E68" s="50"/>
      <c r="F68" s="50"/>
      <c r="G68" s="50"/>
    </row>
    <row r="69" spans="1:7" ht="20.25" customHeight="1" thickBot="1">
      <c r="A69" s="31"/>
      <c r="B69" s="31"/>
      <c r="C69" s="180" t="s">
        <v>0</v>
      </c>
      <c r="D69" s="50"/>
      <c r="E69" s="50"/>
      <c r="F69" s="50"/>
      <c r="G69" s="50"/>
    </row>
    <row r="70" spans="1:7" ht="131.25" customHeight="1" thickBot="1">
      <c r="A70" s="31"/>
      <c r="B70" s="39"/>
      <c r="C70" s="28" t="str">
        <f>'Додаток 3'!E100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70" s="50">
        <f>'Додаток 3'!F100</f>
        <v>3703081</v>
      </c>
      <c r="E70" s="50"/>
      <c r="F70" s="50"/>
      <c r="G70" s="50"/>
    </row>
    <row r="71" spans="1:7" ht="85.5" customHeight="1" thickBot="1">
      <c r="A71" s="31" t="s">
        <v>38</v>
      </c>
      <c r="B71" s="31"/>
      <c r="C71" s="28" t="str">
        <f>'Додаток 3'!E101</f>
        <v>Надання допомоги особам з інвалідністю, дітям з інвалідністю, особам, які не мають права на пенсію, непрацюючій особі, яка досягла
загального пенсійного віку, але не набула права на пенсійну виплату, допомоги по догляду за особами з інвалідністю І чи ІІ групи 
внаслідок психічного розладу, компенсаційної виплати непрацюючій працездатній особі, яка доглядає за особою з інвалідністю
 І групи, а також за особою, яка досягла 80-річного віку</v>
      </c>
      <c r="D71" s="50">
        <f>D72+D75+D78+D81+D84</f>
        <v>12297031</v>
      </c>
      <c r="E71" s="50"/>
      <c r="F71" s="50"/>
      <c r="G71" s="50"/>
    </row>
    <row r="72" spans="1:7" ht="33.75" customHeight="1" thickBot="1">
      <c r="A72" s="31" t="s">
        <v>132</v>
      </c>
      <c r="B72" s="31" t="s">
        <v>11</v>
      </c>
      <c r="C72" s="28" t="str">
        <f>'Додаток 3'!E102</f>
        <v>Надання державної соціальної допомоги особам з інвалідністю з дитинства та дітям з інвалідністю</v>
      </c>
      <c r="D72" s="50">
        <f>'Додаток 3'!F102</f>
        <v>8410289</v>
      </c>
      <c r="E72" s="50"/>
      <c r="F72" s="50"/>
      <c r="G72" s="50"/>
    </row>
    <row r="73" spans="1:7" ht="24.75" customHeight="1" thickBot="1">
      <c r="A73" s="31"/>
      <c r="B73" s="31"/>
      <c r="C73" s="180" t="s">
        <v>0</v>
      </c>
      <c r="D73" s="50"/>
      <c r="E73" s="50"/>
      <c r="F73" s="50"/>
      <c r="G73" s="50"/>
    </row>
    <row r="74" spans="1:7" ht="135" customHeight="1" thickBot="1">
      <c r="A74" s="31"/>
      <c r="B74" s="39"/>
      <c r="C74" s="28" t="str">
        <f>'Додаток 3'!E104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74" s="50">
        <f>'Додаток 3'!F104</f>
        <v>8410289</v>
      </c>
      <c r="E74" s="50"/>
      <c r="F74" s="50"/>
      <c r="G74" s="50"/>
    </row>
    <row r="75" spans="1:7" s="23" customFormat="1" ht="38.25" customHeight="1" thickBot="1">
      <c r="A75" s="33" t="s">
        <v>135</v>
      </c>
      <c r="B75" s="31" t="s">
        <v>11</v>
      </c>
      <c r="C75" s="28" t="str">
        <f>'Додаток 3'!E105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D75" s="50">
        <f>'Додаток 3'!F105</f>
        <v>2304107</v>
      </c>
      <c r="E75" s="50"/>
      <c r="F75" s="50"/>
      <c r="G75" s="50"/>
    </row>
    <row r="76" spans="1:7" s="23" customFormat="1" ht="27" customHeight="1" thickBot="1">
      <c r="A76" s="33"/>
      <c r="B76" s="31"/>
      <c r="C76" s="180" t="s">
        <v>0</v>
      </c>
      <c r="D76" s="50"/>
      <c r="E76" s="50"/>
      <c r="F76" s="50"/>
      <c r="G76" s="50"/>
    </row>
    <row r="77" spans="1:7" ht="134.25" customHeight="1" thickBot="1">
      <c r="A77" s="28"/>
      <c r="B77" s="39"/>
      <c r="C77" s="28" t="str">
        <f>'Додаток 3'!E107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77" s="50">
        <f>'Додаток 3'!F107</f>
        <v>2304107</v>
      </c>
      <c r="E77" s="50"/>
      <c r="F77" s="50"/>
      <c r="G77" s="50"/>
    </row>
    <row r="78" spans="1:7" ht="39.75" customHeight="1" thickBot="1">
      <c r="A78" s="33">
        <v>3083</v>
      </c>
      <c r="B78" s="31" t="s">
        <v>11</v>
      </c>
      <c r="C78" s="28" t="str">
        <f>'Додаток 3'!E108</f>
        <v>Надання допомоги по догляду за особами з інвалідністю I чи II групи внаслідок психічного розладу</v>
      </c>
      <c r="D78" s="50">
        <f>'Додаток 3'!F108</f>
        <v>1401047</v>
      </c>
      <c r="E78" s="50"/>
      <c r="F78" s="50"/>
      <c r="G78" s="50"/>
    </row>
    <row r="79" spans="1:7" ht="22.5" customHeight="1" thickBot="1">
      <c r="A79" s="33"/>
      <c r="B79" s="31"/>
      <c r="C79" s="180" t="s">
        <v>0</v>
      </c>
      <c r="D79" s="50"/>
      <c r="E79" s="50"/>
      <c r="F79" s="50"/>
      <c r="G79" s="50"/>
    </row>
    <row r="80" spans="1:7" ht="134.25" customHeight="1" thickBot="1">
      <c r="A80" s="28"/>
      <c r="B80" s="39"/>
      <c r="C80" s="28" t="str">
        <f>'Додаток 3'!E110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80" s="50">
        <f>'Додаток 3'!F110</f>
        <v>1401047</v>
      </c>
      <c r="E80" s="50"/>
      <c r="F80" s="50"/>
      <c r="G80" s="50"/>
    </row>
    <row r="81" spans="1:7" ht="42.75" customHeight="1" thickBot="1">
      <c r="A81" s="33">
        <v>3084</v>
      </c>
      <c r="B81" s="31" t="s">
        <v>11</v>
      </c>
      <c r="C81" s="28" t="str">
        <f>'Додаток 3'!E111</f>
        <v>Надання тимчасової державної соціальної допомоги непрацюючій особі, яка досягла загального пенсійного віку, але не набула права на 
пенсійну виплату</v>
      </c>
      <c r="D81" s="50">
        <f>'Додаток 3'!F111</f>
        <v>166023</v>
      </c>
      <c r="E81" s="50"/>
      <c r="F81" s="50"/>
      <c r="G81" s="50"/>
    </row>
    <row r="82" spans="1:7" ht="21.75" customHeight="1" thickBot="1">
      <c r="A82" s="33"/>
      <c r="B82" s="31"/>
      <c r="C82" s="180" t="s">
        <v>0</v>
      </c>
      <c r="D82" s="50"/>
      <c r="E82" s="50"/>
      <c r="F82" s="50"/>
      <c r="G82" s="50"/>
    </row>
    <row r="83" spans="1:7" ht="134.25" customHeight="1" thickBot="1">
      <c r="A83" s="28"/>
      <c r="B83" s="39"/>
      <c r="C83" s="28" t="str">
        <f>'Додаток 3'!E113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83" s="50">
        <f>'Додаток 3'!F113</f>
        <v>166023</v>
      </c>
      <c r="E83" s="50"/>
      <c r="F83" s="50"/>
      <c r="G83" s="50"/>
    </row>
    <row r="84" spans="1:7" ht="45" customHeight="1" thickBot="1">
      <c r="A84" s="33">
        <v>3085</v>
      </c>
      <c r="B84" s="31" t="s">
        <v>11</v>
      </c>
      <c r="C84" s="28" t="str">
        <f>'Додаток 3'!E114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D84" s="50">
        <f>'Додаток 3'!F114</f>
        <v>15565</v>
      </c>
      <c r="E84" s="50"/>
      <c r="F84" s="50"/>
      <c r="G84" s="50"/>
    </row>
    <row r="85" spans="1:7" ht="21.75" customHeight="1" thickBot="1">
      <c r="A85" s="33"/>
      <c r="B85" s="31"/>
      <c r="C85" s="180" t="s">
        <v>0</v>
      </c>
      <c r="D85" s="50"/>
      <c r="E85" s="50"/>
      <c r="F85" s="50"/>
      <c r="G85" s="50"/>
    </row>
    <row r="86" spans="1:7" ht="134.25" customHeight="1" thickBot="1">
      <c r="A86" s="28"/>
      <c r="B86" s="39"/>
      <c r="C86" s="28" t="str">
        <f>'Додаток 3'!E116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86" s="50">
        <f>'Додаток 3'!F116</f>
        <v>15565</v>
      </c>
      <c r="E86" s="50"/>
      <c r="F86" s="50"/>
      <c r="G86" s="50"/>
    </row>
    <row r="87" spans="1:7" s="24" customFormat="1" ht="36" customHeight="1" thickBot="1">
      <c r="A87" s="55">
        <v>3100</v>
      </c>
      <c r="B87" s="54"/>
      <c r="C87" s="177" t="str">
        <f>'Додаток 3'!E117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D87" s="52">
        <f>D88</f>
        <v>2615009</v>
      </c>
      <c r="E87" s="52"/>
      <c r="F87" s="52"/>
      <c r="G87" s="52"/>
    </row>
    <row r="88" spans="1:7" ht="36" customHeight="1" thickBot="1">
      <c r="A88" s="27">
        <v>3104</v>
      </c>
      <c r="B88" s="31" t="s">
        <v>14</v>
      </c>
      <c r="C88" s="28" t="str">
        <f>'Додаток 3'!E118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D88" s="50">
        <f>'Додаток 3'!F118</f>
        <v>2615009</v>
      </c>
      <c r="E88" s="50"/>
      <c r="F88" s="50"/>
      <c r="G88" s="50"/>
    </row>
    <row r="89" spans="1:7" ht="18.75" customHeight="1" hidden="1" thickBot="1">
      <c r="A89" s="27"/>
      <c r="B89" s="31"/>
      <c r="C89" s="28" t="s">
        <v>166</v>
      </c>
      <c r="D89" s="50">
        <f>'Додаток 3'!F119</f>
        <v>0</v>
      </c>
      <c r="E89" s="50">
        <f>'Додаток 3'!G119</f>
        <v>0</v>
      </c>
      <c r="F89" s="50">
        <f>'Додаток 3'!H119</f>
        <v>0</v>
      </c>
      <c r="G89" s="50">
        <v>0</v>
      </c>
    </row>
    <row r="90" spans="1:7" s="24" customFormat="1" ht="20.25" customHeight="1" thickBot="1">
      <c r="A90" s="55">
        <v>3110</v>
      </c>
      <c r="B90" s="40"/>
      <c r="C90" s="177" t="s">
        <v>104</v>
      </c>
      <c r="D90" s="52">
        <f>D91</f>
        <v>23200</v>
      </c>
      <c r="E90" s="52">
        <f>E91</f>
        <v>23200</v>
      </c>
      <c r="F90" s="52">
        <f>F91</f>
        <v>24522</v>
      </c>
      <c r="G90" s="52">
        <f>G91</f>
        <v>25821</v>
      </c>
    </row>
    <row r="91" spans="1:7" ht="18" customHeight="1" thickBot="1">
      <c r="A91" s="33" t="str">
        <f>'Додаток 3'!C143</f>
        <v>3112</v>
      </c>
      <c r="B91" s="33" t="str">
        <f>'Додаток 3'!D143</f>
        <v>1040</v>
      </c>
      <c r="C91" s="34" t="str">
        <f>'Додаток 3'!E143</f>
        <v>Заходи державної політики з питань дітей та їх соціального захисту</v>
      </c>
      <c r="D91" s="50">
        <f>'Додаток 3'!F143</f>
        <v>23200</v>
      </c>
      <c r="E91" s="50">
        <f>'Додаток 3'!G143</f>
        <v>23200</v>
      </c>
      <c r="F91" s="50">
        <f>'Додаток 3'!H143</f>
        <v>24522</v>
      </c>
      <c r="G91" s="50">
        <f>'Додаток 3'!I143</f>
        <v>25821</v>
      </c>
    </row>
    <row r="92" spans="1:7" s="24" customFormat="1" ht="23.25" customHeight="1" thickBot="1">
      <c r="A92" s="49" t="s">
        <v>105</v>
      </c>
      <c r="B92" s="49"/>
      <c r="C92" s="182" t="s">
        <v>106</v>
      </c>
      <c r="D92" s="52">
        <f>D93</f>
        <v>2278996</v>
      </c>
      <c r="E92" s="52">
        <f>E93</f>
        <v>2278996</v>
      </c>
      <c r="F92" s="52">
        <f>F93</f>
        <v>2550204</v>
      </c>
      <c r="G92" s="52">
        <f>G93</f>
        <v>2748602</v>
      </c>
    </row>
    <row r="93" spans="1:7" ht="18" customHeight="1" thickBot="1">
      <c r="A93" s="33" t="str">
        <f>'Додаток 3'!C22</f>
        <v>3121</v>
      </c>
      <c r="B93" s="33" t="str">
        <f>'Додаток 3'!D22</f>
        <v>1040</v>
      </c>
      <c r="C93" s="28" t="str">
        <f>'Додаток 3'!E22</f>
        <v>Утримання та забезпечення діяльності центрів соціальних служб для сім"ї, дітей та молоді </v>
      </c>
      <c r="D93" s="50">
        <f>'Додаток 3'!F22</f>
        <v>2278996</v>
      </c>
      <c r="E93" s="50">
        <f>'Додаток 3'!G22</f>
        <v>2278996</v>
      </c>
      <c r="F93" s="50">
        <f>'Додаток 3'!H22</f>
        <v>2550204</v>
      </c>
      <c r="G93" s="50">
        <f>'Додаток 3'!I22</f>
        <v>2748602</v>
      </c>
    </row>
    <row r="94" spans="1:7" s="24" customFormat="1" ht="19.5" customHeight="1" thickBot="1">
      <c r="A94" s="49" t="s">
        <v>107</v>
      </c>
      <c r="B94" s="49"/>
      <c r="C94" s="182" t="s">
        <v>108</v>
      </c>
      <c r="D94" s="52">
        <f>D95</f>
        <v>69432</v>
      </c>
      <c r="E94" s="52">
        <f>E95</f>
        <v>21100</v>
      </c>
      <c r="F94" s="52">
        <f>F95</f>
        <v>105700</v>
      </c>
      <c r="G94" s="52">
        <f>G95</f>
        <v>111303</v>
      </c>
    </row>
    <row r="95" spans="1:7" ht="18" customHeight="1" thickBot="1">
      <c r="A95" s="33" t="str">
        <f>'Додаток 3'!C24</f>
        <v>3133</v>
      </c>
      <c r="B95" s="33" t="str">
        <f>'Додаток 3'!D24</f>
        <v>1040</v>
      </c>
      <c r="C95" s="34" t="str">
        <f>'Додаток 3'!E24</f>
        <v>Інші заходи та заклади молодіжної політики</v>
      </c>
      <c r="D95" s="50">
        <f>'Додаток 3'!F24</f>
        <v>69432</v>
      </c>
      <c r="E95" s="50">
        <f>'Додаток 3'!G24</f>
        <v>21100</v>
      </c>
      <c r="F95" s="50">
        <f>'Додаток 3'!H24</f>
        <v>105700</v>
      </c>
      <c r="G95" s="50">
        <f>'Додаток 3'!I24</f>
        <v>111303</v>
      </c>
    </row>
    <row r="96" spans="1:7" ht="50.25" customHeight="1" thickBot="1">
      <c r="A96" s="33" t="str">
        <f>'Додаток 3'!C120</f>
        <v>3160</v>
      </c>
      <c r="B96" s="33" t="str">
        <f>'Додаток 3'!D120</f>
        <v>1010</v>
      </c>
      <c r="C96" s="34" t="str">
        <f>'Додаток 3'!E120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D96" s="50">
        <f>'Додаток 3'!F120</f>
        <v>99114</v>
      </c>
      <c r="E96" s="50"/>
      <c r="F96" s="50"/>
      <c r="G96" s="50"/>
    </row>
    <row r="97" spans="1:7" s="24" customFormat="1" ht="22.5" customHeight="1" thickBot="1">
      <c r="A97" s="49" t="s">
        <v>148</v>
      </c>
      <c r="B97" s="49"/>
      <c r="C97" s="182" t="s">
        <v>110</v>
      </c>
      <c r="D97" s="52">
        <f>D98</f>
        <v>191279</v>
      </c>
      <c r="E97" s="52">
        <f>E98</f>
        <v>51859</v>
      </c>
      <c r="F97" s="52">
        <f>F98</f>
        <v>228188</v>
      </c>
      <c r="G97" s="52">
        <f>G98</f>
        <v>241241</v>
      </c>
    </row>
    <row r="98" spans="1:7" ht="30.75" customHeight="1" thickBot="1">
      <c r="A98" s="56" t="str">
        <f>'Додаток 3'!C122</f>
        <v>3192</v>
      </c>
      <c r="B98" s="56" t="str">
        <f>'Додаток 3'!D122</f>
        <v>1030</v>
      </c>
      <c r="C98" s="180" t="str">
        <f>'Додаток 3'!E122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D98" s="50">
        <f>'Додаток 3'!F26+'Додаток 3'!F122</f>
        <v>191279</v>
      </c>
      <c r="E98" s="50">
        <f>'Додаток 3'!G122+'Додаток 3'!G26</f>
        <v>51859</v>
      </c>
      <c r="F98" s="50">
        <f>'Додаток 3'!H122+'Додаток 3'!H26</f>
        <v>228188</v>
      </c>
      <c r="G98" s="50">
        <f>'Додаток 3'!I122+'Додаток 3'!I26</f>
        <v>241241</v>
      </c>
    </row>
    <row r="99" spans="1:7" ht="21.75" customHeight="1" thickBot="1">
      <c r="A99" s="50">
        <v>3210</v>
      </c>
      <c r="B99" s="56" t="str">
        <f>'Додаток 3'!D123</f>
        <v>1050</v>
      </c>
      <c r="C99" s="180" t="str">
        <f>'Додаток 3'!E123</f>
        <v>Організація та проведення громадських робіт</v>
      </c>
      <c r="D99" s="50">
        <f>'Додаток 3'!F123</f>
        <v>5436</v>
      </c>
      <c r="E99" s="50"/>
      <c r="F99" s="50"/>
      <c r="G99" s="50"/>
    </row>
    <row r="100" spans="1:7" ht="16.5" customHeight="1" thickBot="1">
      <c r="A100" s="50"/>
      <c r="B100" s="56"/>
      <c r="C100" s="180" t="s">
        <v>0</v>
      </c>
      <c r="D100" s="50"/>
      <c r="E100" s="50"/>
      <c r="F100" s="50"/>
      <c r="G100" s="50"/>
    </row>
    <row r="101" spans="1:7" ht="37.5" customHeight="1" thickBot="1">
      <c r="A101" s="50"/>
      <c r="B101" s="50"/>
      <c r="C101" s="180" t="str">
        <f>'Додаток 3'!E126</f>
        <v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v>
      </c>
      <c r="D101" s="50">
        <f>'Додаток 3'!F126</f>
        <v>5436</v>
      </c>
      <c r="E101" s="50"/>
      <c r="F101" s="50"/>
      <c r="G101" s="50"/>
    </row>
    <row r="102" spans="1:7" s="23" customFormat="1" ht="100.5" customHeight="1" thickBot="1">
      <c r="A102" s="56" t="str">
        <f>'Додаток 3'!C127</f>
        <v>3230</v>
      </c>
      <c r="B102" s="56" t="str">
        <f>'Додаток 3'!D127</f>
        <v>1040</v>
      </c>
      <c r="C102" s="180" t="str">
        <f>'Додаток 3'!E127</f>
        <v>Виплата державної соціальної допомоги на дітей-сиріт та дітей, позбавлених батьківського піклування, у дитячих будинках сімейного 
типу та прийомних сім'ях, грошового забезпечення батькам-вихователям і прийомним батькам за надання соціальних послуг у дитячих
 будинках сімейного типу та прийомних сім'ях за принципом "гроші ходять за дитиною" та оплату послуг із здійснення патронату
 над дитиною та виплата соціальної допомоги на утримання дитини в сім’ї патронатного вихователя, підтримка малих групових будинків</v>
      </c>
      <c r="D102" s="50">
        <f>'Додаток 3'!F127</f>
        <v>426394</v>
      </c>
      <c r="E102" s="50"/>
      <c r="F102" s="50"/>
      <c r="G102" s="50"/>
    </row>
    <row r="103" spans="1:7" s="23" customFormat="1" ht="20.25" customHeight="1" thickBot="1">
      <c r="A103" s="56"/>
      <c r="B103" s="56"/>
      <c r="C103" s="180" t="s">
        <v>0</v>
      </c>
      <c r="D103" s="50"/>
      <c r="E103" s="50"/>
      <c r="F103" s="50"/>
      <c r="G103" s="50"/>
    </row>
    <row r="104" spans="1:7" ht="115.5" customHeight="1" thickBot="1">
      <c r="A104" s="56"/>
      <c r="B104" s="56"/>
      <c r="C104" s="180" t="str">
        <f>'Додаток 3'!E129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
сімейного типу та прийомних сім'ях за принципом "гроші ходять за дитиною", оплату послуг із здійснення патронату над дитиною 
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D104" s="50">
        <f>'Додаток 3'!F129</f>
        <v>426394</v>
      </c>
      <c r="E104" s="50"/>
      <c r="F104" s="50"/>
      <c r="G104" s="50"/>
    </row>
    <row r="105" spans="1:7" ht="21" customHeight="1" thickBot="1">
      <c r="A105" s="50">
        <v>3240</v>
      </c>
      <c r="B105" s="56"/>
      <c r="C105" s="180" t="str">
        <f>'Додаток 3'!E130</f>
        <v>Інші заклади та заходи</v>
      </c>
      <c r="D105" s="50">
        <f>D106</f>
        <v>1929618</v>
      </c>
      <c r="E105" s="50">
        <f>E106</f>
        <v>840890</v>
      </c>
      <c r="F105" s="50">
        <f>F106</f>
        <v>1222421</v>
      </c>
      <c r="G105" s="50">
        <f>G106</f>
        <v>1287210</v>
      </c>
    </row>
    <row r="106" spans="1:7" s="23" customFormat="1" ht="21" customHeight="1" thickBot="1">
      <c r="A106" s="56" t="str">
        <f>'Додаток 3'!C131</f>
        <v>3242</v>
      </c>
      <c r="B106" s="56" t="str">
        <f>'Додаток 3'!D131</f>
        <v>1090</v>
      </c>
      <c r="C106" s="180" t="str">
        <f>'Додаток 3'!E131</f>
        <v>Інші заходи у сфері соціального захисту і соціального забезпечення</v>
      </c>
      <c r="D106" s="50">
        <f>'Додаток 3'!F131+'Додаток 3'!F28+'Додаток 3'!F152</f>
        <v>1929618</v>
      </c>
      <c r="E106" s="50">
        <f>'Додаток 3'!G131+'Додаток 3'!G28+'Додаток 3'!G152+'Додаток 3'!G145</f>
        <v>840890</v>
      </c>
      <c r="F106" s="50">
        <f>'Додаток 3'!H131+'Додаток 3'!H28+'Додаток 3'!H152+'Додаток 3'!H145</f>
        <v>1222421</v>
      </c>
      <c r="G106" s="50">
        <f>'Додаток 3'!I131+'Додаток 3'!I28+'Додаток 3'!I152+'Додаток 3'!I145</f>
        <v>1287210</v>
      </c>
    </row>
    <row r="107" spans="1:7" s="23" customFormat="1" ht="21" customHeight="1" thickBot="1">
      <c r="A107" s="56"/>
      <c r="B107" s="56"/>
      <c r="C107" s="180" t="s">
        <v>0</v>
      </c>
      <c r="D107" s="50"/>
      <c r="E107" s="50"/>
      <c r="F107" s="50"/>
      <c r="G107" s="50"/>
    </row>
    <row r="108" spans="1:7" ht="54" customHeight="1" thickBot="1">
      <c r="A108" s="33"/>
      <c r="B108" s="31"/>
      <c r="C108" s="180" t="str">
        <f>'Додаток 3'!E134</f>
        <v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v>
      </c>
      <c r="D108" s="50">
        <f>'Додаток 3'!F134</f>
        <v>857618</v>
      </c>
      <c r="E108" s="50"/>
      <c r="F108" s="50"/>
      <c r="G108" s="50"/>
    </row>
    <row r="109" spans="1:7" ht="40.5" customHeight="1" hidden="1" thickBot="1">
      <c r="A109" s="33"/>
      <c r="B109" s="31"/>
      <c r="C109" s="179" t="str">
        <f>'Додаток 3'!E154</f>
        <v>за рахунок субвенції з міського бюджету на виконання галузевих програм, затверджених міською та районними у місті радами</v>
      </c>
      <c r="D109" s="50" t="e">
        <f>E109+F109+G109+#REF!</f>
        <v>#REF!</v>
      </c>
      <c r="E109" s="50">
        <f>'Додаток 3'!G154</f>
        <v>333290</v>
      </c>
      <c r="F109" s="50">
        <v>0</v>
      </c>
      <c r="G109" s="50">
        <v>0</v>
      </c>
    </row>
    <row r="110" spans="1:7" ht="40.5" customHeight="1" thickBot="1">
      <c r="A110" s="33"/>
      <c r="B110" s="31"/>
      <c r="C110" s="179" t="str">
        <f>'Додаток 3'!E30</f>
        <v>за рахунок субвенції з міського бюджету на виконання доручень виборців депутатами районних у місті рад</v>
      </c>
      <c r="D110" s="50"/>
      <c r="E110" s="50">
        <f>'Додаток 3'!G30</f>
        <v>420000</v>
      </c>
      <c r="F110" s="50"/>
      <c r="G110" s="50"/>
    </row>
    <row r="111" spans="1:7" ht="40.5" customHeight="1" thickBot="1">
      <c r="A111" s="33"/>
      <c r="B111" s="31"/>
      <c r="C111" s="179" t="str">
        <f>'Додаток 3'!E154</f>
        <v>за рахунок субвенції з міського бюджету на виконання галузевих програм, затверджених міською та районними у місті радами</v>
      </c>
      <c r="D111" s="50"/>
      <c r="E111" s="50">
        <f>'Додаток 3'!G154</f>
        <v>333290</v>
      </c>
      <c r="F111" s="50"/>
      <c r="G111" s="50"/>
    </row>
    <row r="112" spans="1:7" s="3" customFormat="1" ht="19.5" customHeight="1" thickBot="1">
      <c r="A112" s="40" t="s">
        <v>42</v>
      </c>
      <c r="B112" s="31"/>
      <c r="C112" s="177" t="str">
        <f>'Додаток 3'!E31</f>
        <v>Культура і мистецтво</v>
      </c>
      <c r="D112" s="52">
        <f>D113</f>
        <v>143182</v>
      </c>
      <c r="E112" s="52">
        <f>E113</f>
        <v>15500</v>
      </c>
      <c r="F112" s="52">
        <f>F113</f>
        <v>183053</v>
      </c>
      <c r="G112" s="52">
        <f>G113</f>
        <v>192755</v>
      </c>
    </row>
    <row r="113" spans="1:7" ht="19.5" customHeight="1" thickBot="1">
      <c r="A113" s="56" t="str">
        <f>'Додаток 3'!C32</f>
        <v>4080</v>
      </c>
      <c r="B113" s="56"/>
      <c r="C113" s="180" t="str">
        <f>'Додаток 3'!E32</f>
        <v>Інші заклади та заходи в галузі культури і мистецтва</v>
      </c>
      <c r="D113" s="50">
        <f>'Додаток 3'!F32</f>
        <v>143182</v>
      </c>
      <c r="E113" s="50">
        <f>'Додаток 3'!G32</f>
        <v>15500</v>
      </c>
      <c r="F113" s="50">
        <f>'Додаток 3'!H32</f>
        <v>183053</v>
      </c>
      <c r="G113" s="50">
        <f>'Додаток 3'!I32</f>
        <v>192755</v>
      </c>
    </row>
    <row r="114" spans="1:7" ht="17.25" customHeight="1" thickBot="1">
      <c r="A114" s="50">
        <v>4082</v>
      </c>
      <c r="B114" s="33" t="s">
        <v>41</v>
      </c>
      <c r="C114" s="180" t="str">
        <f>'Додаток 3'!E33</f>
        <v>Інші заходи в галузі культури і мистецтва</v>
      </c>
      <c r="D114" s="50">
        <f>'Додаток 3'!F33</f>
        <v>143182</v>
      </c>
      <c r="E114" s="50">
        <f>'Додаток 3'!G33</f>
        <v>15500</v>
      </c>
      <c r="F114" s="50">
        <v>0</v>
      </c>
      <c r="G114" s="50">
        <v>0</v>
      </c>
    </row>
    <row r="115" spans="1:7" ht="19.5" customHeight="1" hidden="1" thickBot="1">
      <c r="A115" s="50"/>
      <c r="B115" s="33"/>
      <c r="C115" s="180" t="s">
        <v>0</v>
      </c>
      <c r="D115" s="50"/>
      <c r="E115" s="50"/>
      <c r="F115" s="50"/>
      <c r="G115" s="50"/>
    </row>
    <row r="116" spans="1:7" ht="37.5" customHeight="1" hidden="1" thickBot="1">
      <c r="A116" s="50"/>
      <c r="B116" s="33"/>
      <c r="C116" s="179" t="str">
        <f>'Додаток 3'!E38</f>
        <v>за рахунок  субвенції з міського бюджету на виконання галузевих програм, затверджених міською та районними у місті радами</v>
      </c>
      <c r="D116" s="50">
        <f>E116</f>
        <v>0</v>
      </c>
      <c r="E116" s="50">
        <f>'Додаток 3'!G38</f>
        <v>0</v>
      </c>
      <c r="F116" s="50">
        <v>0</v>
      </c>
      <c r="G116" s="50">
        <v>0</v>
      </c>
    </row>
    <row r="117" spans="1:7" s="3" customFormat="1" ht="17.25" customHeight="1" thickBot="1">
      <c r="A117" s="40" t="s">
        <v>22</v>
      </c>
      <c r="B117" s="40"/>
      <c r="C117" s="177" t="s">
        <v>17</v>
      </c>
      <c r="D117" s="52">
        <f>D122+D119+D126</f>
        <v>4508198</v>
      </c>
      <c r="E117" s="52"/>
      <c r="F117" s="52">
        <f>F122+F119</f>
        <v>5304062</v>
      </c>
      <c r="G117" s="52">
        <f>G122+G119</f>
        <v>5585292</v>
      </c>
    </row>
    <row r="118" spans="1:7" s="3" customFormat="1" ht="18" customHeight="1" hidden="1" thickBot="1">
      <c r="A118" s="40"/>
      <c r="B118" s="40"/>
      <c r="C118" s="28" t="s">
        <v>49</v>
      </c>
      <c r="D118" s="50"/>
      <c r="E118" s="50"/>
      <c r="F118" s="50">
        <v>0</v>
      </c>
      <c r="G118" s="50">
        <v>0</v>
      </c>
    </row>
    <row r="119" spans="1:7" s="3" customFormat="1" ht="21.75" customHeight="1" thickBot="1">
      <c r="A119" s="31" t="s">
        <v>167</v>
      </c>
      <c r="B119" s="31" t="s">
        <v>6</v>
      </c>
      <c r="C119" s="179" t="s">
        <v>191</v>
      </c>
      <c r="D119" s="50">
        <f>'Додаток 3'!F40</f>
        <v>28194</v>
      </c>
      <c r="E119" s="50"/>
      <c r="F119" s="50"/>
      <c r="G119" s="50"/>
    </row>
    <row r="120" spans="1:7" s="3" customFormat="1" ht="18" customHeight="1" thickBot="1">
      <c r="A120" s="40"/>
      <c r="B120" s="40"/>
      <c r="C120" s="179" t="s">
        <v>0</v>
      </c>
      <c r="D120" s="50"/>
      <c r="E120" s="50"/>
      <c r="F120" s="50"/>
      <c r="G120" s="50"/>
    </row>
    <row r="121" spans="1:7" s="3" customFormat="1" ht="39" customHeight="1" thickBot="1">
      <c r="A121" s="40"/>
      <c r="B121" s="40"/>
      <c r="C121" s="179" t="s">
        <v>192</v>
      </c>
      <c r="D121" s="50">
        <f>'Додаток 3'!F42</f>
        <v>28194</v>
      </c>
      <c r="E121" s="50"/>
      <c r="F121" s="50"/>
      <c r="G121" s="50"/>
    </row>
    <row r="122" spans="1:139" s="3" customFormat="1" ht="16.5" customHeight="1" thickBot="1">
      <c r="A122" s="56" t="str">
        <f>'Додаток 3'!C157</f>
        <v>6030</v>
      </c>
      <c r="B122" s="56" t="str">
        <f>'Додаток 3'!D157</f>
        <v>0620</v>
      </c>
      <c r="C122" s="180" t="str">
        <f>'Додаток 3'!E157</f>
        <v>Організація благоустрою населених пунктів</v>
      </c>
      <c r="D122" s="50">
        <f>'Додаток 3'!F157</f>
        <v>4450004</v>
      </c>
      <c r="E122" s="50"/>
      <c r="F122" s="50">
        <f>'Додаток 3'!H157</f>
        <v>5304062</v>
      </c>
      <c r="G122" s="50">
        <f>'Додаток 3'!I157</f>
        <v>5585292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1:139" s="3" customFormat="1" ht="15.75" customHeight="1" hidden="1" thickBot="1">
      <c r="A123" s="56"/>
      <c r="B123" s="56"/>
      <c r="C123" s="180" t="str">
        <f>'Додаток 3'!E158</f>
        <v>в тому числі за рахунок субвенції з міського бюджету</v>
      </c>
      <c r="D123" s="50">
        <f>'Додаток 3'!F158</f>
        <v>0</v>
      </c>
      <c r="E123" s="50">
        <f>'Додаток 3'!G158</f>
        <v>0</v>
      </c>
      <c r="F123" s="50">
        <f>'Додаток 3'!H158</f>
        <v>0</v>
      </c>
      <c r="G123" s="50">
        <f>'Додаток 3'!I158</f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1:139" s="3" customFormat="1" ht="19.5" customHeight="1" thickBot="1">
      <c r="A124" s="56"/>
      <c r="B124" s="56"/>
      <c r="C124" s="180" t="s">
        <v>0</v>
      </c>
      <c r="D124" s="50"/>
      <c r="E124" s="50"/>
      <c r="F124" s="50"/>
      <c r="G124" s="5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1:139" s="3" customFormat="1" ht="27" customHeight="1" thickBot="1">
      <c r="A125" s="56"/>
      <c r="B125" s="56"/>
      <c r="C125" s="180" t="str">
        <f>'Додаток 3'!E160</f>
        <v>за рахунок субвенції з міського бюджету на благоустрій території району</v>
      </c>
      <c r="D125" s="50">
        <f>'Додаток 3'!F160</f>
        <v>1799900</v>
      </c>
      <c r="E125" s="50"/>
      <c r="F125" s="50"/>
      <c r="G125" s="5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1:139" s="3" customFormat="1" ht="27" customHeight="1" thickBot="1">
      <c r="A126" s="33" t="s">
        <v>202</v>
      </c>
      <c r="B126" s="31" t="s">
        <v>203</v>
      </c>
      <c r="C126" s="183" t="s">
        <v>204</v>
      </c>
      <c r="D126" s="50">
        <f>'Додаток 3'!F161</f>
        <v>30000</v>
      </c>
      <c r="E126" s="50"/>
      <c r="F126" s="50"/>
      <c r="G126" s="5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1:139" s="3" customFormat="1" ht="27" customHeight="1" thickBot="1">
      <c r="A127" s="56"/>
      <c r="B127" s="56"/>
      <c r="C127" s="28" t="s">
        <v>0</v>
      </c>
      <c r="D127" s="50"/>
      <c r="E127" s="50"/>
      <c r="F127" s="50"/>
      <c r="G127" s="5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1:139" s="3" customFormat="1" ht="42" customHeight="1" thickBot="1">
      <c r="A128" s="56"/>
      <c r="B128" s="56"/>
      <c r="C128" s="183" t="s">
        <v>205</v>
      </c>
      <c r="D128" s="50">
        <f>'Додаток 3'!F163</f>
        <v>30000</v>
      </c>
      <c r="E128" s="50"/>
      <c r="F128" s="50"/>
      <c r="G128" s="5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1:139" s="3" customFormat="1" ht="21" customHeight="1" thickBot="1">
      <c r="A129" s="52">
        <v>7000</v>
      </c>
      <c r="B129" s="56"/>
      <c r="C129" s="178" t="s">
        <v>171</v>
      </c>
      <c r="D129" s="52">
        <f>D130</f>
        <v>5000</v>
      </c>
      <c r="E129" s="52"/>
      <c r="F129" s="52">
        <f>F130</f>
        <v>52850</v>
      </c>
      <c r="G129" s="52">
        <f>G130</f>
        <v>55651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1:7" s="46" customFormat="1" ht="21" customHeight="1" thickBot="1">
      <c r="A130" s="52">
        <v>7300</v>
      </c>
      <c r="B130" s="57"/>
      <c r="C130" s="184" t="s">
        <v>116</v>
      </c>
      <c r="D130" s="52">
        <f>D131</f>
        <v>5000</v>
      </c>
      <c r="E130" s="52"/>
      <c r="F130" s="52">
        <f>F131</f>
        <v>52850</v>
      </c>
      <c r="G130" s="52">
        <f>G131</f>
        <v>55651</v>
      </c>
    </row>
    <row r="131" spans="1:139" s="3" customFormat="1" ht="22.5" customHeight="1" thickBot="1">
      <c r="A131" s="50">
        <f>'Додаток 3'!C166</f>
        <v>7340</v>
      </c>
      <c r="B131" s="50" t="str">
        <f>'Додаток 3'!D166</f>
        <v>0443</v>
      </c>
      <c r="C131" s="185" t="str">
        <f>'Додаток 3'!E166</f>
        <v>Проектування, реставрація та охорона пам'яток архітектури</v>
      </c>
      <c r="D131" s="50">
        <f>'Додаток 3'!F166</f>
        <v>5000</v>
      </c>
      <c r="E131" s="50"/>
      <c r="F131" s="50">
        <f>'Додаток 3'!H166</f>
        <v>52850</v>
      </c>
      <c r="G131" s="50">
        <f>'Додаток 3'!I166</f>
        <v>55651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1:7" s="25" customFormat="1" ht="21" customHeight="1" thickBot="1">
      <c r="A132" s="42"/>
      <c r="B132" s="43"/>
      <c r="C132" s="186" t="s">
        <v>237</v>
      </c>
      <c r="D132" s="50">
        <f>D15+D23+D112+D117+D129+D19</f>
        <v>107922334</v>
      </c>
      <c r="E132" s="50">
        <f>E15+E23+E112+E117+E129</f>
        <v>17544405</v>
      </c>
      <c r="F132" s="50">
        <f>F15+F23+F112+F117+F129</f>
        <v>27966125</v>
      </c>
      <c r="G132" s="50">
        <f>G15+G23+G112+G117+G129</f>
        <v>29519572</v>
      </c>
    </row>
    <row r="133" spans="1:7" s="25" customFormat="1" ht="24.75" customHeight="1" thickBot="1">
      <c r="A133" s="42"/>
      <c r="B133" s="43"/>
      <c r="C133" s="177" t="s">
        <v>239</v>
      </c>
      <c r="D133" s="98"/>
      <c r="E133" s="99"/>
      <c r="F133" s="98"/>
      <c r="G133" s="98"/>
    </row>
    <row r="134" spans="1:7" s="25" customFormat="1" ht="24.75" customHeight="1" thickBot="1">
      <c r="A134" s="40" t="s">
        <v>20</v>
      </c>
      <c r="B134" s="51"/>
      <c r="C134" s="177" t="s">
        <v>15</v>
      </c>
      <c r="D134" s="98">
        <f>D135</f>
        <v>59270</v>
      </c>
      <c r="E134" s="99"/>
      <c r="F134" s="98"/>
      <c r="G134" s="98"/>
    </row>
    <row r="135" spans="1:7" s="25" customFormat="1" ht="46.5" customHeight="1" thickBot="1">
      <c r="A135" s="31" t="s">
        <v>50</v>
      </c>
      <c r="B135" s="31" t="s">
        <v>2</v>
      </c>
      <c r="C135" s="28" t="str">
        <f>'Додаток 3'!E18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D135" s="98">
        <f>'Додаток 3'!F176+'Додаток 3'!F180</f>
        <v>59270</v>
      </c>
      <c r="E135" s="99"/>
      <c r="F135" s="98"/>
      <c r="G135" s="98"/>
    </row>
    <row r="136" spans="1:7" s="25" customFormat="1" ht="23.25" customHeight="1" thickBot="1">
      <c r="A136" s="40" t="s">
        <v>21</v>
      </c>
      <c r="B136" s="40"/>
      <c r="C136" s="177" t="s">
        <v>16</v>
      </c>
      <c r="D136" s="98">
        <f>D137+D139</f>
        <v>88417</v>
      </c>
      <c r="E136" s="99"/>
      <c r="F136" s="98"/>
      <c r="G136" s="98"/>
    </row>
    <row r="137" spans="1:7" s="25" customFormat="1" ht="38.25" customHeight="1" thickBot="1">
      <c r="A137" s="55">
        <v>3100</v>
      </c>
      <c r="B137" s="54"/>
      <c r="C137" s="28" t="str">
        <f>'Додаток 3'!E182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D137" s="98">
        <f>D138</f>
        <v>82981</v>
      </c>
      <c r="E137" s="99"/>
      <c r="F137" s="98"/>
      <c r="G137" s="98"/>
    </row>
    <row r="138" spans="1:7" s="25" customFormat="1" ht="39" customHeight="1" thickBot="1">
      <c r="A138" s="27">
        <v>3104</v>
      </c>
      <c r="B138" s="31" t="s">
        <v>14</v>
      </c>
      <c r="C138" s="177" t="str">
        <f>'Додаток 3'!E183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D138" s="98">
        <f>'Додаток 3'!F183</f>
        <v>82981</v>
      </c>
      <c r="E138" s="99"/>
      <c r="F138" s="98"/>
      <c r="G138" s="98"/>
    </row>
    <row r="139" spans="1:7" s="25" customFormat="1" ht="27" customHeight="1" thickBot="1">
      <c r="A139" s="27">
        <v>3210</v>
      </c>
      <c r="B139" s="31" t="s">
        <v>12</v>
      </c>
      <c r="C139" s="28" t="s">
        <v>13</v>
      </c>
      <c r="D139" s="98">
        <v>5436</v>
      </c>
      <c r="E139" s="99"/>
      <c r="F139" s="98"/>
      <c r="G139" s="98"/>
    </row>
    <row r="140" spans="1:7" s="25" customFormat="1" ht="24" customHeight="1" thickBot="1">
      <c r="A140" s="40" t="s">
        <v>22</v>
      </c>
      <c r="B140" s="40"/>
      <c r="C140" s="177" t="s">
        <v>251</v>
      </c>
      <c r="D140" s="98">
        <f>D141</f>
        <v>6152</v>
      </c>
      <c r="E140" s="99"/>
      <c r="F140" s="98"/>
      <c r="G140" s="98"/>
    </row>
    <row r="141" spans="1:7" s="25" customFormat="1" ht="26.25" customHeight="1" thickBot="1">
      <c r="A141" s="56" t="str">
        <f>'Додаток 3'!C189</f>
        <v>6030</v>
      </c>
      <c r="B141" s="56" t="str">
        <f>'Додаток 3'!D189</f>
        <v>0620</v>
      </c>
      <c r="C141" s="180" t="str">
        <f>'Додаток 3'!E189</f>
        <v>Організація благоустрою населених пунктів</v>
      </c>
      <c r="D141" s="98">
        <f>'Додаток 3'!F189</f>
        <v>6152</v>
      </c>
      <c r="E141" s="99"/>
      <c r="F141" s="98"/>
      <c r="G141" s="98"/>
    </row>
    <row r="142" spans="1:7" ht="22.5" customHeight="1" thickBot="1">
      <c r="A142" s="96"/>
      <c r="B142" s="97"/>
      <c r="C142" s="186" t="s">
        <v>238</v>
      </c>
      <c r="D142" s="125">
        <f>D134+D136+D140</f>
        <v>153839</v>
      </c>
      <c r="E142" s="125"/>
      <c r="F142" s="125"/>
      <c r="G142" s="125"/>
    </row>
    <row r="143" spans="1:7" ht="22.5" customHeight="1" thickBot="1">
      <c r="A143" s="42"/>
      <c r="B143" s="43"/>
      <c r="C143" s="187" t="s">
        <v>241</v>
      </c>
      <c r="D143" s="98">
        <f>D132+D142</f>
        <v>108076173</v>
      </c>
      <c r="E143" s="98">
        <f>E132+E142</f>
        <v>17544405</v>
      </c>
      <c r="F143" s="98">
        <f>F132+F142</f>
        <v>27966125</v>
      </c>
      <c r="G143" s="124">
        <f>G132+G142</f>
        <v>29519572</v>
      </c>
    </row>
    <row r="144" spans="1:7" ht="22.5" customHeight="1">
      <c r="A144" s="100"/>
      <c r="B144" s="101"/>
      <c r="C144" s="188"/>
      <c r="D144" s="102"/>
      <c r="E144" s="102"/>
      <c r="F144" s="102"/>
      <c r="G144" s="102"/>
    </row>
    <row r="145" spans="1:7" ht="26.25" customHeight="1">
      <c r="A145" s="7"/>
      <c r="B145" s="8"/>
      <c r="C145" s="20" t="s">
        <v>45</v>
      </c>
      <c r="D145" s="21" t="s">
        <v>217</v>
      </c>
      <c r="E145" s="21"/>
      <c r="F145" s="21"/>
      <c r="G145" s="21"/>
    </row>
    <row r="146" spans="1:7" ht="26.25" customHeight="1">
      <c r="A146" s="7"/>
      <c r="B146" s="8"/>
      <c r="C146" s="15"/>
      <c r="D146" s="7"/>
      <c r="E146" s="7"/>
      <c r="F146" s="9"/>
      <c r="G146" s="9"/>
    </row>
    <row r="147" ht="27.75" customHeight="1">
      <c r="B147" s="10"/>
    </row>
    <row r="148" spans="2:7" ht="20.25" customHeight="1">
      <c r="B148" s="10"/>
      <c r="D148" s="11"/>
      <c r="E148" s="11"/>
      <c r="F148" s="11"/>
      <c r="G148" s="11"/>
    </row>
    <row r="149" spans="2:7" ht="28.5" customHeight="1">
      <c r="B149" s="10"/>
      <c r="D149" s="11"/>
      <c r="E149" s="11"/>
      <c r="F149" s="11"/>
      <c r="G149" s="11"/>
    </row>
    <row r="150" spans="2:5" ht="26.25" customHeight="1">
      <c r="B150" s="10"/>
      <c r="D150" s="18"/>
      <c r="E150" s="11"/>
    </row>
    <row r="151" spans="2:5" ht="26.25" customHeight="1">
      <c r="B151" s="10"/>
      <c r="D151" s="18"/>
      <c r="E151" s="11"/>
    </row>
    <row r="152" spans="2:5" ht="28.5" customHeight="1">
      <c r="B152" s="10"/>
      <c r="D152" s="18"/>
      <c r="E152" s="11"/>
    </row>
    <row r="153" spans="2:5" ht="29.25" customHeight="1">
      <c r="B153" s="10"/>
      <c r="C153" s="16"/>
      <c r="D153" s="12"/>
      <c r="E153" s="12"/>
    </row>
    <row r="154" spans="2:5" ht="35.25" customHeight="1">
      <c r="B154" s="10"/>
      <c r="D154" s="11"/>
      <c r="E154" s="11"/>
    </row>
    <row r="155" spans="2:5" ht="25.5" customHeight="1">
      <c r="B155" s="10"/>
      <c r="D155" s="11"/>
      <c r="E155" s="11"/>
    </row>
    <row r="156" spans="2:5" ht="33" customHeight="1">
      <c r="B156" s="10"/>
      <c r="D156" s="11"/>
      <c r="E156" s="11"/>
    </row>
    <row r="157" ht="33" customHeight="1">
      <c r="B157" s="10"/>
    </row>
    <row r="158" spans="2:5" ht="37.5" customHeight="1">
      <c r="B158" s="10"/>
      <c r="D158" s="11"/>
      <c r="E158" s="11"/>
    </row>
    <row r="159" ht="37.5" customHeight="1">
      <c r="B159" s="10"/>
    </row>
    <row r="160" ht="33.75" customHeight="1">
      <c r="B160" s="10"/>
    </row>
    <row r="161" ht="33.75" customHeight="1">
      <c r="B161" s="10"/>
    </row>
    <row r="162" ht="29.25" customHeight="1">
      <c r="B162" s="10"/>
    </row>
    <row r="163" ht="32.25" customHeight="1">
      <c r="B163" s="10"/>
    </row>
    <row r="164" ht="37.5" customHeight="1">
      <c r="B164" s="10"/>
    </row>
    <row r="165" ht="37.5" customHeight="1">
      <c r="B165" s="10"/>
    </row>
    <row r="166" ht="45.75" customHeight="1">
      <c r="B166" s="10"/>
    </row>
    <row r="167" ht="28.5" customHeight="1">
      <c r="B167" s="10"/>
    </row>
    <row r="168" ht="45.75" customHeight="1">
      <c r="B168" s="10"/>
    </row>
    <row r="169" ht="25.5" customHeight="1">
      <c r="B169" s="10"/>
    </row>
    <row r="170" ht="25.5" customHeight="1">
      <c r="B170" s="10"/>
    </row>
    <row r="171" ht="25.5" customHeight="1">
      <c r="B171" s="10"/>
    </row>
    <row r="172" ht="25.5" customHeight="1">
      <c r="B172" s="10"/>
    </row>
    <row r="173" ht="25.5" customHeight="1">
      <c r="B173" s="10"/>
    </row>
    <row r="174" ht="33" customHeight="1">
      <c r="B174" s="10"/>
    </row>
    <row r="175" ht="25.5" customHeight="1">
      <c r="B175" s="10"/>
    </row>
    <row r="176" ht="25.5" customHeight="1">
      <c r="B176" s="10"/>
    </row>
    <row r="177" ht="34.5" customHeight="1">
      <c r="B177" s="10"/>
    </row>
    <row r="178" ht="23.25" customHeight="1">
      <c r="B178" s="10"/>
    </row>
    <row r="179" ht="26.25" customHeight="1">
      <c r="B179" s="10"/>
    </row>
    <row r="180" ht="45" customHeight="1">
      <c r="B180" s="10"/>
    </row>
    <row r="181" ht="31.5" customHeight="1">
      <c r="B181" s="10"/>
    </row>
    <row r="182" ht="24" customHeight="1">
      <c r="B182" s="10"/>
    </row>
    <row r="183" ht="33.75" customHeight="1">
      <c r="B183" s="10"/>
    </row>
    <row r="184" ht="31.5" customHeight="1">
      <c r="B184" s="10"/>
    </row>
    <row r="185" ht="24" customHeight="1">
      <c r="B185" s="10"/>
    </row>
    <row r="186" ht="20.25" customHeight="1">
      <c r="B186" s="10"/>
    </row>
    <row r="187" ht="22.5" customHeight="1">
      <c r="B187" s="10"/>
    </row>
    <row r="188" ht="17.25" customHeight="1">
      <c r="B188" s="10"/>
    </row>
    <row r="189" ht="18.75" customHeight="1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spans="1:7" s="2" customFormat="1" ht="12.75">
      <c r="A203" s="4"/>
      <c r="B203" s="10"/>
      <c r="C203" s="13"/>
      <c r="D203" s="4"/>
      <c r="E203" s="4"/>
      <c r="F203" s="4"/>
      <c r="G203" s="4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</sheetData>
  <sheetProtection/>
  <mergeCells count="8">
    <mergeCell ref="C6:G6"/>
    <mergeCell ref="A9:A12"/>
    <mergeCell ref="B9:B12"/>
    <mergeCell ref="C9:C12"/>
    <mergeCell ref="E9:E12"/>
    <mergeCell ref="F9:F12"/>
    <mergeCell ref="G9:G12"/>
    <mergeCell ref="D9:D12"/>
  </mergeCells>
  <printOptions/>
  <pageMargins left="0.2362204724409449" right="0" top="0.5905511811023623" bottom="0.5905511811023623" header="0.5118110236220472" footer="0.5118110236220472"/>
  <pageSetup fitToHeight="4" fitToWidth="4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8"/>
  <sheetViews>
    <sheetView view="pageBreakPreview" zoomScale="75" zoomScaleNormal="75" zoomScaleSheetLayoutView="75" zoomScalePageLayoutView="0" workbookViewId="0" topLeftCell="B160">
      <selection activeCell="E171" sqref="E171"/>
    </sheetView>
  </sheetViews>
  <sheetFormatPr defaultColWidth="9.00390625" defaultRowHeight="12.75"/>
  <cols>
    <col min="1" max="1" width="0.2421875" style="1" hidden="1" customWidth="1"/>
    <col min="2" max="2" width="15.125" style="4" customWidth="1"/>
    <col min="3" max="3" width="13.25390625" style="4" customWidth="1"/>
    <col min="4" max="4" width="11.625" style="4" customWidth="1"/>
    <col min="5" max="5" width="145.375" style="13" customWidth="1"/>
    <col min="6" max="6" width="15.75390625" style="4" customWidth="1"/>
    <col min="7" max="7" width="15.125" style="4" customWidth="1"/>
    <col min="8" max="8" width="13.125" style="4" customWidth="1"/>
    <col min="9" max="9" width="14.75390625" style="4" customWidth="1"/>
    <col min="10" max="16384" width="9.125" style="1" customWidth="1"/>
  </cols>
  <sheetData>
    <row r="1" ht="12.75">
      <c r="G1" s="4" t="s">
        <v>173</v>
      </c>
    </row>
    <row r="2" spans="2:7" ht="15" customHeight="1">
      <c r="B2" s="22"/>
      <c r="G2" s="4" t="s">
        <v>236</v>
      </c>
    </row>
    <row r="3" spans="2:7" ht="20.25">
      <c r="B3" s="5"/>
      <c r="C3" s="5"/>
      <c r="G3" s="4" t="s">
        <v>199</v>
      </c>
    </row>
    <row r="6" spans="4:9" ht="15.75">
      <c r="D6" s="6" t="s">
        <v>198</v>
      </c>
      <c r="E6" s="14"/>
      <c r="F6" s="6"/>
      <c r="G6" s="6"/>
      <c r="H6" s="6"/>
      <c r="I6" s="6"/>
    </row>
    <row r="7" spans="5:9" ht="13.5" customHeight="1">
      <c r="E7" s="14"/>
      <c r="F7" s="6"/>
      <c r="G7" s="6"/>
      <c r="H7" s="6"/>
      <c r="I7" s="6"/>
    </row>
    <row r="8" ht="14.25" customHeight="1" thickBot="1">
      <c r="I8" s="94" t="s">
        <v>200</v>
      </c>
    </row>
    <row r="9" spans="2:9" ht="18" customHeight="1" thickBot="1">
      <c r="B9" s="158" t="s">
        <v>18</v>
      </c>
      <c r="C9" s="158" t="s">
        <v>172</v>
      </c>
      <c r="D9" s="158" t="s">
        <v>193</v>
      </c>
      <c r="E9" s="158" t="s">
        <v>258</v>
      </c>
      <c r="F9" s="159" t="s">
        <v>194</v>
      </c>
      <c r="G9" s="159" t="s">
        <v>195</v>
      </c>
      <c r="H9" s="159" t="s">
        <v>196</v>
      </c>
      <c r="I9" s="159" t="s">
        <v>197</v>
      </c>
    </row>
    <row r="10" spans="2:9" ht="12.75" customHeight="1" thickBot="1">
      <c r="B10" s="158"/>
      <c r="C10" s="158"/>
      <c r="D10" s="158"/>
      <c r="E10" s="158"/>
      <c r="F10" s="160"/>
      <c r="G10" s="160"/>
      <c r="H10" s="160"/>
      <c r="I10" s="160"/>
    </row>
    <row r="11" spans="2:9" ht="12.75" customHeight="1" thickBot="1">
      <c r="B11" s="158"/>
      <c r="C11" s="158"/>
      <c r="D11" s="158"/>
      <c r="E11" s="158"/>
      <c r="F11" s="160"/>
      <c r="G11" s="160"/>
      <c r="H11" s="160"/>
      <c r="I11" s="160"/>
    </row>
    <row r="12" spans="2:9" ht="182.25" customHeight="1" thickBot="1">
      <c r="B12" s="158"/>
      <c r="C12" s="158"/>
      <c r="D12" s="158"/>
      <c r="E12" s="158"/>
      <c r="F12" s="161"/>
      <c r="G12" s="161"/>
      <c r="H12" s="161"/>
      <c r="I12" s="161"/>
    </row>
    <row r="13" spans="2:9" ht="24" customHeight="1" thickBot="1">
      <c r="B13" s="26">
        <v>1</v>
      </c>
      <c r="C13" s="26">
        <v>2</v>
      </c>
      <c r="D13" s="26">
        <v>3</v>
      </c>
      <c r="E13" s="30">
        <v>4</v>
      </c>
      <c r="F13" s="26">
        <v>5</v>
      </c>
      <c r="G13" s="26">
        <v>6</v>
      </c>
      <c r="H13" s="26">
        <v>7</v>
      </c>
      <c r="I13" s="26">
        <v>8</v>
      </c>
    </row>
    <row r="14" spans="2:9" ht="21" customHeight="1" thickBot="1">
      <c r="B14" s="26"/>
      <c r="C14" s="26"/>
      <c r="D14" s="26"/>
      <c r="E14" s="131" t="s">
        <v>231</v>
      </c>
      <c r="F14" s="26"/>
      <c r="G14" s="26"/>
      <c r="H14" s="26"/>
      <c r="I14" s="26"/>
    </row>
    <row r="15" spans="2:9" ht="24" customHeight="1" thickBot="1">
      <c r="B15" s="40" t="s">
        <v>40</v>
      </c>
      <c r="C15" s="29"/>
      <c r="D15" s="35"/>
      <c r="E15" s="58" t="s">
        <v>23</v>
      </c>
      <c r="F15" s="36">
        <f>F17+F20+F31+F34+F39</f>
        <v>13974053</v>
      </c>
      <c r="G15" s="36">
        <f>G17+G20+G31+G34+G39</f>
        <v>12906071</v>
      </c>
      <c r="H15" s="36">
        <f>H17+H20+H31+H34+H39</f>
        <v>16859700</v>
      </c>
      <c r="I15" s="36">
        <f>I17+I20+I31+I34+I39</f>
        <v>17823448</v>
      </c>
    </row>
    <row r="16" spans="2:9" ht="18" customHeight="1" thickBot="1">
      <c r="B16" s="29"/>
      <c r="C16" s="29"/>
      <c r="D16" s="35"/>
      <c r="E16" s="69" t="s">
        <v>0</v>
      </c>
      <c r="F16" s="36"/>
      <c r="G16" s="36"/>
      <c r="H16" s="36"/>
      <c r="I16" s="36"/>
    </row>
    <row r="17" spans="2:9" ht="21.75" customHeight="1" thickBot="1">
      <c r="B17" s="31"/>
      <c r="C17" s="44" t="s">
        <v>20</v>
      </c>
      <c r="D17" s="38"/>
      <c r="E17" s="67" t="s">
        <v>1</v>
      </c>
      <c r="F17" s="32">
        <f>F18+F19</f>
        <v>10388312</v>
      </c>
      <c r="G17" s="32">
        <f>G18+G19</f>
        <v>10106016</v>
      </c>
      <c r="H17" s="32">
        <f>H18+H19</f>
        <v>12649409</v>
      </c>
      <c r="I17" s="32">
        <f>I18+I19</f>
        <v>13325814</v>
      </c>
    </row>
    <row r="18" spans="2:9" ht="48" customHeight="1" thickBot="1">
      <c r="B18" s="31" t="s">
        <v>51</v>
      </c>
      <c r="C18" s="31" t="s">
        <v>50</v>
      </c>
      <c r="D18" s="31" t="s">
        <v>2</v>
      </c>
      <c r="E18" s="69" t="s">
        <v>156</v>
      </c>
      <c r="F18" s="32">
        <f>10358312</f>
        <v>10358312</v>
      </c>
      <c r="G18" s="32">
        <v>10064306</v>
      </c>
      <c r="H18" s="32">
        <v>12649409</v>
      </c>
      <c r="I18" s="32">
        <v>13325814</v>
      </c>
    </row>
    <row r="19" spans="2:9" ht="21.75" customHeight="1" thickBot="1">
      <c r="B19" s="31" t="s">
        <v>175</v>
      </c>
      <c r="C19" s="31" t="s">
        <v>176</v>
      </c>
      <c r="D19" s="31" t="s">
        <v>177</v>
      </c>
      <c r="E19" s="69" t="s">
        <v>178</v>
      </c>
      <c r="F19" s="32">
        <v>30000</v>
      </c>
      <c r="G19" s="32">
        <v>41710</v>
      </c>
      <c r="H19" s="32">
        <v>0</v>
      </c>
      <c r="I19" s="32">
        <v>0</v>
      </c>
    </row>
    <row r="20" spans="2:9" ht="20.25" customHeight="1" thickBot="1">
      <c r="B20" s="31"/>
      <c r="C20" s="44" t="s">
        <v>21</v>
      </c>
      <c r="D20" s="44"/>
      <c r="E20" s="67" t="s">
        <v>3</v>
      </c>
      <c r="F20" s="36">
        <f>F21+F23+F25+F27</f>
        <v>3414365</v>
      </c>
      <c r="G20" s="36">
        <f>G21+G23+G25+G27</f>
        <v>2784555</v>
      </c>
      <c r="H20" s="36">
        <f>H21+H23+H25+H27</f>
        <v>4027238</v>
      </c>
      <c r="I20" s="36">
        <f>I21+I23+I25+I27</f>
        <v>4304879</v>
      </c>
    </row>
    <row r="21" spans="2:9" ht="20.25" customHeight="1" thickBot="1">
      <c r="B21" s="31"/>
      <c r="C21" s="44" t="s">
        <v>105</v>
      </c>
      <c r="D21" s="44"/>
      <c r="E21" s="67" t="s">
        <v>106</v>
      </c>
      <c r="F21" s="32">
        <f>F22</f>
        <v>2278996</v>
      </c>
      <c r="G21" s="32">
        <f>G22</f>
        <v>2278996</v>
      </c>
      <c r="H21" s="32">
        <f>H22</f>
        <v>2550204</v>
      </c>
      <c r="I21" s="32">
        <f>I22</f>
        <v>2748602</v>
      </c>
    </row>
    <row r="22" spans="2:9" ht="26.25" customHeight="1" thickBot="1">
      <c r="B22" s="31" t="s">
        <v>52</v>
      </c>
      <c r="C22" s="31" t="s">
        <v>53</v>
      </c>
      <c r="D22" s="31" t="s">
        <v>4</v>
      </c>
      <c r="E22" s="69" t="s">
        <v>54</v>
      </c>
      <c r="F22" s="32">
        <v>2278996</v>
      </c>
      <c r="G22" s="32">
        <v>2278996</v>
      </c>
      <c r="H22" s="32">
        <v>2550204</v>
      </c>
      <c r="I22" s="32">
        <v>2748602</v>
      </c>
    </row>
    <row r="23" spans="2:9" ht="21.75" customHeight="1" thickBot="1">
      <c r="B23" s="31"/>
      <c r="C23" s="44" t="s">
        <v>107</v>
      </c>
      <c r="D23" s="44"/>
      <c r="E23" s="67" t="s">
        <v>108</v>
      </c>
      <c r="F23" s="36">
        <f>F24</f>
        <v>69432</v>
      </c>
      <c r="G23" s="36">
        <f>G24</f>
        <v>21100</v>
      </c>
      <c r="H23" s="36">
        <f>H24</f>
        <v>105700</v>
      </c>
      <c r="I23" s="36">
        <f>I24</f>
        <v>111303</v>
      </c>
    </row>
    <row r="24" spans="2:9" ht="20.25" customHeight="1" thickBot="1">
      <c r="B24" s="31" t="s">
        <v>55</v>
      </c>
      <c r="C24" s="31" t="s">
        <v>56</v>
      </c>
      <c r="D24" s="31" t="s">
        <v>4</v>
      </c>
      <c r="E24" s="69" t="s">
        <v>48</v>
      </c>
      <c r="F24" s="36">
        <v>69432</v>
      </c>
      <c r="G24" s="36">
        <v>21100</v>
      </c>
      <c r="H24" s="36">
        <v>105700</v>
      </c>
      <c r="I24" s="36">
        <v>111303</v>
      </c>
    </row>
    <row r="25" spans="2:9" ht="20.25" customHeight="1" thickBot="1">
      <c r="B25" s="31"/>
      <c r="C25" s="44" t="s">
        <v>148</v>
      </c>
      <c r="D25" s="44"/>
      <c r="E25" s="67" t="s">
        <v>110</v>
      </c>
      <c r="F25" s="36">
        <f>F26</f>
        <v>176005</v>
      </c>
      <c r="G25" s="36">
        <f>G26</f>
        <v>51859</v>
      </c>
      <c r="H25" s="36">
        <f>H26</f>
        <v>228188</v>
      </c>
      <c r="I25" s="36">
        <f>I26</f>
        <v>241241</v>
      </c>
    </row>
    <row r="26" spans="2:9" ht="45" customHeight="1" thickBot="1">
      <c r="B26" s="31" t="s">
        <v>180</v>
      </c>
      <c r="C26" s="31" t="s">
        <v>150</v>
      </c>
      <c r="D26" s="31" t="s">
        <v>7</v>
      </c>
      <c r="E26" s="69" t="s">
        <v>151</v>
      </c>
      <c r="F26" s="32">
        <v>176005</v>
      </c>
      <c r="G26" s="32">
        <v>51859</v>
      </c>
      <c r="H26" s="36">
        <v>228188</v>
      </c>
      <c r="I26" s="36">
        <v>241241</v>
      </c>
    </row>
    <row r="27" spans="2:9" ht="24.75" customHeight="1" thickBot="1">
      <c r="B27" s="31"/>
      <c r="C27" s="49" t="s">
        <v>154</v>
      </c>
      <c r="D27" s="54"/>
      <c r="E27" s="80" t="s">
        <v>75</v>
      </c>
      <c r="F27" s="32">
        <f>F28</f>
        <v>889932</v>
      </c>
      <c r="G27" s="32">
        <f>G28</f>
        <v>432600</v>
      </c>
      <c r="H27" s="32">
        <f>H28</f>
        <v>1143146</v>
      </c>
      <c r="I27" s="32">
        <f>I28</f>
        <v>1203733</v>
      </c>
    </row>
    <row r="28" spans="2:9" ht="35.25" customHeight="1" thickBot="1">
      <c r="B28" s="31" t="s">
        <v>181</v>
      </c>
      <c r="C28" s="33" t="s">
        <v>159</v>
      </c>
      <c r="D28" s="31" t="s">
        <v>10</v>
      </c>
      <c r="E28" s="69" t="s">
        <v>155</v>
      </c>
      <c r="F28" s="32">
        <v>889932</v>
      </c>
      <c r="G28" s="32">
        <v>432600</v>
      </c>
      <c r="H28" s="36">
        <v>1143146</v>
      </c>
      <c r="I28" s="36">
        <v>1203733</v>
      </c>
    </row>
    <row r="29" spans="2:9" ht="23.25" customHeight="1" thickBot="1">
      <c r="B29" s="31"/>
      <c r="C29" s="33"/>
      <c r="D29" s="31"/>
      <c r="E29" s="71" t="s">
        <v>0</v>
      </c>
      <c r="F29" s="32"/>
      <c r="G29" s="32"/>
      <c r="H29" s="36"/>
      <c r="I29" s="36"/>
    </row>
    <row r="30" spans="2:9" ht="40.5" customHeight="1" thickBot="1">
      <c r="B30" s="31"/>
      <c r="C30" s="33"/>
      <c r="D30" s="31"/>
      <c r="E30" s="69" t="s">
        <v>215</v>
      </c>
      <c r="F30" s="32"/>
      <c r="G30" s="32">
        <v>420000</v>
      </c>
      <c r="H30" s="36"/>
      <c r="I30" s="36"/>
    </row>
    <row r="31" spans="2:9" ht="23.25" customHeight="1" thickBot="1">
      <c r="B31" s="31"/>
      <c r="C31" s="44" t="s">
        <v>42</v>
      </c>
      <c r="D31" s="44"/>
      <c r="E31" s="67" t="s">
        <v>43</v>
      </c>
      <c r="F31" s="36">
        <f aca="true" t="shared" si="0" ref="F31:I32">F32</f>
        <v>143182</v>
      </c>
      <c r="G31" s="36">
        <f t="shared" si="0"/>
        <v>15500</v>
      </c>
      <c r="H31" s="36">
        <f t="shared" si="0"/>
        <v>183053</v>
      </c>
      <c r="I31" s="36">
        <f t="shared" si="0"/>
        <v>192755</v>
      </c>
    </row>
    <row r="32" spans="2:9" ht="21.75" customHeight="1" thickBot="1">
      <c r="B32" s="31"/>
      <c r="C32" s="37" t="s">
        <v>57</v>
      </c>
      <c r="D32" s="37"/>
      <c r="E32" s="70" t="s">
        <v>58</v>
      </c>
      <c r="F32" s="36">
        <f t="shared" si="0"/>
        <v>143182</v>
      </c>
      <c r="G32" s="36">
        <f t="shared" si="0"/>
        <v>15500</v>
      </c>
      <c r="H32" s="36">
        <f t="shared" si="0"/>
        <v>183053</v>
      </c>
      <c r="I32" s="36">
        <f t="shared" si="0"/>
        <v>192755</v>
      </c>
    </row>
    <row r="33" spans="2:9" ht="23.25" customHeight="1" thickBot="1">
      <c r="B33" s="31" t="s">
        <v>125</v>
      </c>
      <c r="C33" s="31" t="s">
        <v>124</v>
      </c>
      <c r="D33" s="31" t="s">
        <v>41</v>
      </c>
      <c r="E33" s="69" t="s">
        <v>123</v>
      </c>
      <c r="F33" s="36">
        <v>143182</v>
      </c>
      <c r="G33" s="36">
        <v>15500</v>
      </c>
      <c r="H33" s="36">
        <v>183053</v>
      </c>
      <c r="I33" s="36">
        <v>192755</v>
      </c>
    </row>
    <row r="34" spans="2:9" ht="21.75" customHeight="1" hidden="1" thickBot="1">
      <c r="B34" s="31"/>
      <c r="C34" s="44" t="s">
        <v>22</v>
      </c>
      <c r="D34" s="44"/>
      <c r="E34" s="67" t="s">
        <v>5</v>
      </c>
      <c r="F34" s="36">
        <f>G34</f>
        <v>0</v>
      </c>
      <c r="G34" s="36">
        <f>G35</f>
        <v>0</v>
      </c>
      <c r="H34" s="36">
        <f>H35</f>
        <v>0</v>
      </c>
      <c r="I34" s="36">
        <f>I35</f>
        <v>0</v>
      </c>
    </row>
    <row r="35" spans="2:9" ht="0.75" customHeight="1" hidden="1" thickBot="1">
      <c r="B35" s="31" t="s">
        <v>168</v>
      </c>
      <c r="C35" s="31" t="s">
        <v>167</v>
      </c>
      <c r="D35" s="31" t="s">
        <v>6</v>
      </c>
      <c r="E35" s="69" t="s">
        <v>169</v>
      </c>
      <c r="F35" s="36">
        <f>G35</f>
        <v>0</v>
      </c>
      <c r="G35" s="36"/>
      <c r="H35" s="36">
        <v>0</v>
      </c>
      <c r="I35" s="36">
        <v>0</v>
      </c>
    </row>
    <row r="36" spans="2:9" ht="23.25" customHeight="1" hidden="1" thickBot="1">
      <c r="B36" s="31"/>
      <c r="C36" s="31"/>
      <c r="D36" s="31"/>
      <c r="E36" s="71" t="s">
        <v>92</v>
      </c>
      <c r="F36" s="36">
        <f>G36</f>
        <v>0</v>
      </c>
      <c r="G36" s="36"/>
      <c r="H36" s="36">
        <v>0</v>
      </c>
      <c r="I36" s="36">
        <v>0</v>
      </c>
    </row>
    <row r="37" spans="2:9" ht="19.5" customHeight="1" hidden="1" thickBot="1">
      <c r="B37" s="31"/>
      <c r="C37" s="31"/>
      <c r="D37" s="31"/>
      <c r="E37" s="71" t="s">
        <v>0</v>
      </c>
      <c r="F37" s="36"/>
      <c r="G37" s="36"/>
      <c r="H37" s="36"/>
      <c r="I37" s="36"/>
    </row>
    <row r="38" spans="2:9" ht="0.75" customHeight="1" hidden="1" thickBot="1">
      <c r="B38" s="31"/>
      <c r="C38" s="31"/>
      <c r="D38" s="31"/>
      <c r="E38" s="71" t="s">
        <v>185</v>
      </c>
      <c r="F38" s="36"/>
      <c r="G38" s="36"/>
      <c r="H38" s="36">
        <v>0</v>
      </c>
      <c r="I38" s="36">
        <v>0</v>
      </c>
    </row>
    <row r="39" spans="2:9" ht="24" customHeight="1" thickBot="1">
      <c r="B39" s="31"/>
      <c r="C39" s="40" t="s">
        <v>22</v>
      </c>
      <c r="D39" s="31"/>
      <c r="E39" s="74" t="s">
        <v>5</v>
      </c>
      <c r="F39" s="36">
        <f>F40</f>
        <v>28194</v>
      </c>
      <c r="G39" s="36"/>
      <c r="H39" s="36"/>
      <c r="I39" s="36"/>
    </row>
    <row r="40" spans="2:9" ht="22.5" customHeight="1" thickBot="1">
      <c r="B40" s="31" t="s">
        <v>168</v>
      </c>
      <c r="C40" s="31" t="s">
        <v>167</v>
      </c>
      <c r="D40" s="31" t="s">
        <v>6</v>
      </c>
      <c r="E40" s="71" t="s">
        <v>191</v>
      </c>
      <c r="F40" s="36">
        <v>28194</v>
      </c>
      <c r="G40" s="36"/>
      <c r="H40" s="36"/>
      <c r="I40" s="36"/>
    </row>
    <row r="41" spans="2:9" ht="21" customHeight="1" thickBot="1">
      <c r="B41" s="31"/>
      <c r="C41" s="31"/>
      <c r="D41" s="31"/>
      <c r="E41" s="71" t="s">
        <v>0</v>
      </c>
      <c r="F41" s="36"/>
      <c r="G41" s="36"/>
      <c r="H41" s="36"/>
      <c r="I41" s="36"/>
    </row>
    <row r="42" spans="2:9" ht="30.75" customHeight="1" thickBot="1">
      <c r="B42" s="31"/>
      <c r="C42" s="31"/>
      <c r="D42" s="31"/>
      <c r="E42" s="71" t="s">
        <v>192</v>
      </c>
      <c r="F42" s="36">
        <v>28194</v>
      </c>
      <c r="G42" s="36"/>
      <c r="H42" s="36"/>
      <c r="I42" s="36"/>
    </row>
    <row r="43" spans="2:9" ht="30.75" customHeight="1" thickBot="1">
      <c r="B43" s="40" t="s">
        <v>206</v>
      </c>
      <c r="C43" s="40"/>
      <c r="D43" s="40"/>
      <c r="E43" s="74" t="s">
        <v>207</v>
      </c>
      <c r="F43" s="36">
        <f>F45</f>
        <v>38900</v>
      </c>
      <c r="G43" s="36"/>
      <c r="H43" s="36"/>
      <c r="I43" s="36"/>
    </row>
    <row r="44" spans="2:9" ht="21" customHeight="1" thickBot="1">
      <c r="B44" s="31"/>
      <c r="C44" s="31"/>
      <c r="D44" s="31"/>
      <c r="E44" s="71" t="s">
        <v>0</v>
      </c>
      <c r="F44" s="36"/>
      <c r="G44" s="36"/>
      <c r="H44" s="36"/>
      <c r="I44" s="36"/>
    </row>
    <row r="45" spans="2:9" ht="30.75" customHeight="1" thickBot="1">
      <c r="B45" s="31"/>
      <c r="C45" s="31" t="s">
        <v>161</v>
      </c>
      <c r="D45" s="31"/>
      <c r="E45" s="71" t="s">
        <v>162</v>
      </c>
      <c r="F45" s="36">
        <f>F46</f>
        <v>38900</v>
      </c>
      <c r="G45" s="36"/>
      <c r="H45" s="36"/>
      <c r="I45" s="36"/>
    </row>
    <row r="46" spans="2:9" ht="57.75" customHeight="1" thickBot="1">
      <c r="B46" s="31" t="s">
        <v>208</v>
      </c>
      <c r="C46" s="31" t="s">
        <v>14</v>
      </c>
      <c r="D46" s="31" t="s">
        <v>209</v>
      </c>
      <c r="E46" s="71" t="s">
        <v>256</v>
      </c>
      <c r="F46" s="36">
        <v>38900</v>
      </c>
      <c r="G46" s="36"/>
      <c r="H46" s="36"/>
      <c r="I46" s="36"/>
    </row>
    <row r="47" spans="2:9" ht="18" customHeight="1" thickBot="1">
      <c r="B47" s="31"/>
      <c r="C47" s="31"/>
      <c r="D47" s="31"/>
      <c r="E47" s="71" t="s">
        <v>0</v>
      </c>
      <c r="F47" s="36"/>
      <c r="G47" s="36"/>
      <c r="H47" s="36"/>
      <c r="I47" s="36"/>
    </row>
    <row r="48" spans="2:9" ht="30.75" customHeight="1" thickBot="1">
      <c r="B48" s="31"/>
      <c r="C48" s="31"/>
      <c r="D48" s="31"/>
      <c r="E48" s="71" t="s">
        <v>211</v>
      </c>
      <c r="F48" s="36">
        <v>38900</v>
      </c>
      <c r="G48" s="36"/>
      <c r="H48" s="36"/>
      <c r="I48" s="36"/>
    </row>
    <row r="49" spans="2:9" ht="33.75" customHeight="1" thickBot="1">
      <c r="B49" s="49" t="s">
        <v>64</v>
      </c>
      <c r="C49" s="33"/>
      <c r="D49" s="39"/>
      <c r="E49" s="58" t="s">
        <v>91</v>
      </c>
      <c r="F49" s="36">
        <f>F51+F53</f>
        <v>85158334</v>
      </c>
      <c r="G49" s="36"/>
      <c r="H49" s="36"/>
      <c r="I49" s="36"/>
    </row>
    <row r="50" spans="2:9" ht="26.25" customHeight="1" thickBot="1">
      <c r="B50" s="33"/>
      <c r="C50" s="33"/>
      <c r="D50" s="39"/>
      <c r="E50" s="58" t="s">
        <v>0</v>
      </c>
      <c r="F50" s="36"/>
      <c r="G50" s="36"/>
      <c r="H50" s="36"/>
      <c r="I50" s="36"/>
    </row>
    <row r="51" spans="2:9" ht="23.25" customHeight="1" thickBot="1">
      <c r="B51" s="31"/>
      <c r="C51" s="37" t="s">
        <v>20</v>
      </c>
      <c r="D51" s="37"/>
      <c r="E51" s="70" t="s">
        <v>1</v>
      </c>
      <c r="F51" s="36">
        <f>F52</f>
        <v>4373327</v>
      </c>
      <c r="G51" s="36"/>
      <c r="H51" s="36"/>
      <c r="I51" s="36"/>
    </row>
    <row r="52" spans="2:9" ht="54" customHeight="1" thickBot="1">
      <c r="B52" s="33" t="s">
        <v>65</v>
      </c>
      <c r="C52" s="33" t="s">
        <v>50</v>
      </c>
      <c r="D52" s="31" t="s">
        <v>2</v>
      </c>
      <c r="E52" s="69" t="s">
        <v>156</v>
      </c>
      <c r="F52" s="32">
        <f>4373327</f>
        <v>4373327</v>
      </c>
      <c r="G52" s="32"/>
      <c r="H52" s="32"/>
      <c r="I52" s="32"/>
    </row>
    <row r="53" spans="2:9" ht="18.75" customHeight="1" thickBot="1">
      <c r="B53" s="40"/>
      <c r="C53" s="44" t="s">
        <v>21</v>
      </c>
      <c r="D53" s="44"/>
      <c r="E53" s="67" t="s">
        <v>3</v>
      </c>
      <c r="F53" s="36">
        <f>F60+F63+F67+F69+F73+F76+F80+F83+F86+F89+F92+F95+F98+F102+F105+F108+F111+F114+F118+F120+F122+F123+F127+F131</f>
        <v>80785007</v>
      </c>
      <c r="G53" s="36"/>
      <c r="H53" s="36"/>
      <c r="I53" s="36"/>
    </row>
    <row r="54" spans="2:9" ht="18.75" customHeight="1" thickBot="1">
      <c r="B54" s="40"/>
      <c r="C54" s="44"/>
      <c r="D54" s="44"/>
      <c r="E54" s="69" t="s">
        <v>0</v>
      </c>
      <c r="F54" s="36"/>
      <c r="G54" s="36"/>
      <c r="H54" s="36"/>
      <c r="I54" s="36"/>
    </row>
    <row r="55" spans="2:9" ht="144" customHeight="1" thickBot="1">
      <c r="B55" s="40"/>
      <c r="C55" s="44"/>
      <c r="D55" s="44"/>
      <c r="E55" s="84" t="s">
        <v>259</v>
      </c>
      <c r="F55" s="36">
        <f>F59</f>
        <v>33717615</v>
      </c>
      <c r="G55" s="36"/>
      <c r="H55" s="36"/>
      <c r="I55" s="36"/>
    </row>
    <row r="56" spans="2:9" ht="64.5" customHeight="1" thickBot="1">
      <c r="B56" s="40"/>
      <c r="C56" s="44"/>
      <c r="D56" s="44"/>
      <c r="E56" s="88" t="s">
        <v>182</v>
      </c>
      <c r="F56" s="36">
        <f>F66</f>
        <v>11559</v>
      </c>
      <c r="G56" s="36"/>
      <c r="H56" s="36"/>
      <c r="I56" s="36"/>
    </row>
    <row r="57" spans="2:9" ht="159.75" customHeight="1" thickBot="1">
      <c r="B57" s="40"/>
      <c r="C57" s="44"/>
      <c r="D57" s="44"/>
      <c r="E57" s="88" t="s">
        <v>257</v>
      </c>
      <c r="F57" s="36">
        <f>F79+F101</f>
        <v>42793565</v>
      </c>
      <c r="G57" s="36"/>
      <c r="H57" s="36"/>
      <c r="I57" s="36"/>
    </row>
    <row r="58" spans="2:9" ht="126.75" customHeight="1" thickBot="1">
      <c r="B58" s="40"/>
      <c r="C58" s="44"/>
      <c r="D58" s="44"/>
      <c r="E58" s="88" t="s">
        <v>183</v>
      </c>
      <c r="F58" s="36">
        <f>F127</f>
        <v>426394</v>
      </c>
      <c r="G58" s="36"/>
      <c r="H58" s="36"/>
      <c r="I58" s="36"/>
    </row>
    <row r="59" spans="2:9" ht="127.5" customHeight="1" thickBot="1">
      <c r="B59" s="40"/>
      <c r="C59" s="44" t="s">
        <v>98</v>
      </c>
      <c r="D59" s="44"/>
      <c r="E59" s="89" t="s">
        <v>179</v>
      </c>
      <c r="F59" s="36">
        <f>F60+F63</f>
        <v>33717615</v>
      </c>
      <c r="G59" s="36"/>
      <c r="H59" s="36"/>
      <c r="I59" s="36"/>
    </row>
    <row r="60" spans="1:9" ht="34.5" customHeight="1" thickBot="1">
      <c r="A60" s="1">
        <v>90201</v>
      </c>
      <c r="B60" s="31" t="s">
        <v>67</v>
      </c>
      <c r="C60" s="31" t="s">
        <v>19</v>
      </c>
      <c r="D60" s="31" t="s">
        <v>7</v>
      </c>
      <c r="E60" s="69" t="s">
        <v>66</v>
      </c>
      <c r="F60" s="36">
        <f>F62</f>
        <v>10722215</v>
      </c>
      <c r="G60" s="36"/>
      <c r="H60" s="36"/>
      <c r="I60" s="36"/>
    </row>
    <row r="61" spans="2:9" ht="18.75" customHeight="1" thickBot="1">
      <c r="B61" s="31"/>
      <c r="C61" s="31"/>
      <c r="D61" s="31"/>
      <c r="E61" s="85" t="s">
        <v>0</v>
      </c>
      <c r="F61" s="36"/>
      <c r="G61" s="82"/>
      <c r="H61" s="36"/>
      <c r="I61" s="36"/>
    </row>
    <row r="62" spans="2:9" ht="142.5" customHeight="1" thickBot="1">
      <c r="B62" s="31"/>
      <c r="C62" s="31"/>
      <c r="D62" s="31"/>
      <c r="E62" s="86" t="s">
        <v>262</v>
      </c>
      <c r="F62" s="87">
        <v>10722215</v>
      </c>
      <c r="G62" s="82"/>
      <c r="H62" s="36"/>
      <c r="I62" s="36"/>
    </row>
    <row r="63" spans="2:9" ht="35.25" customHeight="1" thickBot="1">
      <c r="B63" s="31" t="s">
        <v>82</v>
      </c>
      <c r="C63" s="31" t="s">
        <v>25</v>
      </c>
      <c r="D63" s="31" t="s">
        <v>9</v>
      </c>
      <c r="E63" s="69" t="s">
        <v>36</v>
      </c>
      <c r="F63" s="83">
        <f>F65</f>
        <v>22995400</v>
      </c>
      <c r="G63" s="36"/>
      <c r="H63" s="36"/>
      <c r="I63" s="36"/>
    </row>
    <row r="64" spans="2:9" ht="19.5" customHeight="1" thickBot="1">
      <c r="B64" s="31"/>
      <c r="C64" s="31"/>
      <c r="D64" s="31"/>
      <c r="E64" s="85" t="s">
        <v>0</v>
      </c>
      <c r="F64" s="83"/>
      <c r="G64" s="36"/>
      <c r="H64" s="36"/>
      <c r="I64" s="36"/>
    </row>
    <row r="65" spans="2:9" ht="144.75" customHeight="1" thickBot="1">
      <c r="B65" s="31"/>
      <c r="C65" s="31"/>
      <c r="D65" s="39"/>
      <c r="E65" s="84" t="s">
        <v>262</v>
      </c>
      <c r="F65" s="36">
        <v>22995400</v>
      </c>
      <c r="G65" s="36"/>
      <c r="H65" s="36"/>
      <c r="I65" s="36"/>
    </row>
    <row r="66" spans="2:9" ht="31.5" customHeight="1" thickBot="1">
      <c r="B66" s="31"/>
      <c r="C66" s="44" t="s">
        <v>99</v>
      </c>
      <c r="D66" s="59"/>
      <c r="E66" s="69" t="s">
        <v>121</v>
      </c>
      <c r="F66" s="36">
        <f>F67+F69</f>
        <v>11559</v>
      </c>
      <c r="G66" s="36"/>
      <c r="H66" s="36"/>
      <c r="I66" s="36"/>
    </row>
    <row r="67" spans="1:9" s="75" customFormat="1" ht="34.5" customHeight="1" hidden="1" thickBot="1">
      <c r="A67" s="75">
        <v>90202</v>
      </c>
      <c r="B67" s="76" t="s">
        <v>83</v>
      </c>
      <c r="C67" s="76" t="s">
        <v>24</v>
      </c>
      <c r="D67" s="76" t="s">
        <v>7</v>
      </c>
      <c r="E67" s="77" t="s">
        <v>71</v>
      </c>
      <c r="F67" s="78">
        <f>F68</f>
        <v>0</v>
      </c>
      <c r="G67" s="78"/>
      <c r="H67" s="78"/>
      <c r="I67" s="78"/>
    </row>
    <row r="68" spans="2:9" s="75" customFormat="1" ht="48.75" customHeight="1" hidden="1" thickBot="1">
      <c r="B68" s="76"/>
      <c r="C68" s="76"/>
      <c r="D68" s="76"/>
      <c r="E68" s="77" t="e">
        <f>#REF!</f>
        <v>#REF!</v>
      </c>
      <c r="F68" s="78">
        <f>1200-1200</f>
        <v>0</v>
      </c>
      <c r="G68" s="78"/>
      <c r="H68" s="78"/>
      <c r="I68" s="78"/>
    </row>
    <row r="69" spans="2:9" ht="35.25" customHeight="1" thickBot="1">
      <c r="B69" s="31" t="s">
        <v>84</v>
      </c>
      <c r="C69" s="31" t="s">
        <v>72</v>
      </c>
      <c r="D69" s="31" t="s">
        <v>9</v>
      </c>
      <c r="E69" s="69" t="s">
        <v>37</v>
      </c>
      <c r="F69" s="36">
        <f>F71</f>
        <v>11559</v>
      </c>
      <c r="G69" s="36"/>
      <c r="H69" s="36"/>
      <c r="I69" s="36"/>
    </row>
    <row r="70" spans="2:9" ht="18" customHeight="1" thickBot="1">
      <c r="B70" s="31"/>
      <c r="C70" s="31"/>
      <c r="D70" s="31"/>
      <c r="E70" s="69" t="s">
        <v>0</v>
      </c>
      <c r="F70" s="36"/>
      <c r="G70" s="36"/>
      <c r="H70" s="36"/>
      <c r="I70" s="36"/>
    </row>
    <row r="71" spans="2:9" ht="54.75" customHeight="1" thickBot="1">
      <c r="B71" s="31"/>
      <c r="C71" s="31"/>
      <c r="D71" s="39"/>
      <c r="E71" s="88" t="s">
        <v>182</v>
      </c>
      <c r="F71" s="36">
        <v>11559</v>
      </c>
      <c r="G71" s="36"/>
      <c r="H71" s="36"/>
      <c r="I71" s="36"/>
    </row>
    <row r="72" spans="2:9" ht="49.5" customHeight="1" thickBot="1">
      <c r="B72" s="31"/>
      <c r="C72" s="44" t="s">
        <v>101</v>
      </c>
      <c r="D72" s="60"/>
      <c r="E72" s="67" t="s">
        <v>260</v>
      </c>
      <c r="F72" s="36">
        <f>F73+F76</f>
        <v>61355</v>
      </c>
      <c r="G72" s="36"/>
      <c r="H72" s="36"/>
      <c r="I72" s="36"/>
    </row>
    <row r="73" spans="2:9" ht="24" customHeight="1" thickBot="1">
      <c r="B73" s="31" t="s">
        <v>80</v>
      </c>
      <c r="C73" s="31" t="s">
        <v>68</v>
      </c>
      <c r="D73" s="31" t="s">
        <v>7</v>
      </c>
      <c r="E73" s="69" t="s">
        <v>69</v>
      </c>
      <c r="F73" s="36">
        <f>F75</f>
        <v>43312</v>
      </c>
      <c r="G73" s="36"/>
      <c r="H73" s="36"/>
      <c r="I73" s="36"/>
    </row>
    <row r="74" spans="2:9" ht="24" customHeight="1" thickBot="1">
      <c r="B74" s="31"/>
      <c r="C74" s="31"/>
      <c r="D74" s="31"/>
      <c r="E74" s="69" t="s">
        <v>0</v>
      </c>
      <c r="F74" s="36"/>
      <c r="G74" s="36"/>
      <c r="H74" s="36"/>
      <c r="I74" s="36"/>
    </row>
    <row r="75" spans="2:9" ht="35.25" customHeight="1" thickBot="1">
      <c r="B75" s="31"/>
      <c r="C75" s="31"/>
      <c r="D75" s="39"/>
      <c r="E75" s="71" t="s">
        <v>184</v>
      </c>
      <c r="F75" s="36">
        <v>43312</v>
      </c>
      <c r="G75" s="36"/>
      <c r="H75" s="36"/>
      <c r="I75" s="36"/>
    </row>
    <row r="76" spans="2:9" ht="21.75" customHeight="1" thickBot="1">
      <c r="B76" s="31" t="s">
        <v>81</v>
      </c>
      <c r="C76" s="31" t="s">
        <v>70</v>
      </c>
      <c r="D76" s="31" t="s">
        <v>8</v>
      </c>
      <c r="E76" s="71" t="s">
        <v>103</v>
      </c>
      <c r="F76" s="36">
        <f>F78</f>
        <v>18043</v>
      </c>
      <c r="G76" s="36"/>
      <c r="H76" s="36"/>
      <c r="I76" s="36"/>
    </row>
    <row r="77" spans="2:9" ht="21.75" customHeight="1" thickBot="1">
      <c r="B77" s="31"/>
      <c r="C77" s="31"/>
      <c r="D77" s="31"/>
      <c r="E77" s="71" t="s">
        <v>0</v>
      </c>
      <c r="F77" s="36"/>
      <c r="G77" s="36"/>
      <c r="H77" s="36"/>
      <c r="I77" s="36"/>
    </row>
    <row r="78" spans="2:9" ht="39" customHeight="1" thickBot="1">
      <c r="B78" s="31"/>
      <c r="C78" s="31"/>
      <c r="D78" s="39"/>
      <c r="E78" s="71" t="s">
        <v>184</v>
      </c>
      <c r="F78" s="36">
        <v>18043</v>
      </c>
      <c r="G78" s="36"/>
      <c r="H78" s="36"/>
      <c r="I78" s="36"/>
    </row>
    <row r="79" spans="2:9" ht="36.75" customHeight="1" thickBot="1">
      <c r="B79" s="31"/>
      <c r="C79" s="44" t="s">
        <v>102</v>
      </c>
      <c r="D79" s="60"/>
      <c r="E79" s="72" t="s">
        <v>126</v>
      </c>
      <c r="F79" s="36">
        <f>F80+F83+F86+F89+F92+F95+F98</f>
        <v>30496534</v>
      </c>
      <c r="G79" s="36"/>
      <c r="H79" s="36"/>
      <c r="I79" s="36"/>
    </row>
    <row r="80" spans="1:9" ht="22.5" customHeight="1" thickBot="1">
      <c r="A80" s="1">
        <v>90302</v>
      </c>
      <c r="B80" s="31" t="s">
        <v>85</v>
      </c>
      <c r="C80" s="31" t="s">
        <v>26</v>
      </c>
      <c r="D80" s="31" t="s">
        <v>4</v>
      </c>
      <c r="E80" s="69" t="s">
        <v>73</v>
      </c>
      <c r="F80" s="36">
        <f>F82</f>
        <v>281696</v>
      </c>
      <c r="G80" s="36"/>
      <c r="H80" s="36"/>
      <c r="I80" s="36"/>
    </row>
    <row r="81" spans="2:9" ht="18.75" customHeight="1" thickBot="1">
      <c r="B81" s="31"/>
      <c r="C81" s="31"/>
      <c r="D81" s="31"/>
      <c r="E81" s="69" t="s">
        <v>0</v>
      </c>
      <c r="F81" s="36"/>
      <c r="G81" s="36"/>
      <c r="H81" s="36"/>
      <c r="I81" s="36"/>
    </row>
    <row r="82" spans="2:9" ht="131.25" customHeight="1" thickBot="1">
      <c r="B82" s="31"/>
      <c r="C82" s="31"/>
      <c r="D82" s="39"/>
      <c r="E82" s="88" t="s">
        <v>261</v>
      </c>
      <c r="F82" s="36">
        <v>281696</v>
      </c>
      <c r="G82" s="36"/>
      <c r="H82" s="36"/>
      <c r="I82" s="36"/>
    </row>
    <row r="83" spans="1:9" ht="20.25" customHeight="1" thickBot="1">
      <c r="A83" s="1">
        <v>90304</v>
      </c>
      <c r="B83" s="31" t="s">
        <v>127</v>
      </c>
      <c r="C83" s="31" t="s">
        <v>128</v>
      </c>
      <c r="D83" s="31" t="s">
        <v>4</v>
      </c>
      <c r="E83" s="69" t="s">
        <v>35</v>
      </c>
      <c r="F83" s="36">
        <f>F85</f>
        <v>102648</v>
      </c>
      <c r="G83" s="36"/>
      <c r="H83" s="36"/>
      <c r="I83" s="36"/>
    </row>
    <row r="84" spans="2:9" ht="20.25" customHeight="1" thickBot="1">
      <c r="B84" s="31"/>
      <c r="C84" s="31"/>
      <c r="D84" s="31"/>
      <c r="E84" s="69" t="s">
        <v>0</v>
      </c>
      <c r="F84" s="36"/>
      <c r="G84" s="36"/>
      <c r="H84" s="36"/>
      <c r="I84" s="36"/>
    </row>
    <row r="85" spans="2:9" ht="134.25" customHeight="1" thickBot="1">
      <c r="B85" s="31"/>
      <c r="C85" s="31"/>
      <c r="D85" s="39"/>
      <c r="E85" s="88" t="s">
        <v>261</v>
      </c>
      <c r="F85" s="36">
        <f>166823-64175</f>
        <v>102648</v>
      </c>
      <c r="G85" s="36"/>
      <c r="H85" s="36"/>
      <c r="I85" s="36"/>
    </row>
    <row r="86" spans="2:9" ht="19.5" customHeight="1" thickBot="1">
      <c r="B86" s="31" t="s">
        <v>129</v>
      </c>
      <c r="C86" s="31" t="s">
        <v>27</v>
      </c>
      <c r="D86" s="31" t="s">
        <v>4</v>
      </c>
      <c r="E86" s="69" t="s">
        <v>130</v>
      </c>
      <c r="F86" s="36">
        <f>F88</f>
        <v>18728971</v>
      </c>
      <c r="G86" s="36"/>
      <c r="H86" s="36"/>
      <c r="I86" s="36"/>
    </row>
    <row r="87" spans="2:9" ht="19.5" customHeight="1" thickBot="1">
      <c r="B87" s="31"/>
      <c r="C87" s="31"/>
      <c r="D87" s="31"/>
      <c r="E87" s="69" t="s">
        <v>0</v>
      </c>
      <c r="F87" s="36"/>
      <c r="G87" s="36"/>
      <c r="H87" s="36"/>
      <c r="I87" s="36"/>
    </row>
    <row r="88" spans="2:9" ht="134.25" customHeight="1" thickBot="1">
      <c r="B88" s="31"/>
      <c r="C88" s="31"/>
      <c r="D88" s="39"/>
      <c r="E88" s="88" t="s">
        <v>261</v>
      </c>
      <c r="F88" s="36">
        <f>25028748-6299778+1</f>
        <v>18728971</v>
      </c>
      <c r="G88" s="36"/>
      <c r="H88" s="36"/>
      <c r="I88" s="36"/>
    </row>
    <row r="89" spans="1:9" ht="18.75" customHeight="1" thickBot="1">
      <c r="A89" s="1">
        <v>90305</v>
      </c>
      <c r="B89" s="31" t="s">
        <v>86</v>
      </c>
      <c r="C89" s="31" t="s">
        <v>28</v>
      </c>
      <c r="D89" s="31" t="s">
        <v>4</v>
      </c>
      <c r="E89" s="69" t="s">
        <v>29</v>
      </c>
      <c r="F89" s="36">
        <f>F91</f>
        <v>2079501</v>
      </c>
      <c r="G89" s="36"/>
      <c r="H89" s="36"/>
      <c r="I89" s="36"/>
    </row>
    <row r="90" spans="2:9" ht="18.75" customHeight="1" thickBot="1">
      <c r="B90" s="31"/>
      <c r="C90" s="31"/>
      <c r="D90" s="31"/>
      <c r="E90" s="69" t="s">
        <v>0</v>
      </c>
      <c r="F90" s="36"/>
      <c r="G90" s="36"/>
      <c r="H90" s="36"/>
      <c r="I90" s="36"/>
    </row>
    <row r="91" spans="2:9" ht="128.25" customHeight="1" thickBot="1">
      <c r="B91" s="31"/>
      <c r="C91" s="31"/>
      <c r="D91" s="31"/>
      <c r="E91" s="88" t="s">
        <v>261</v>
      </c>
      <c r="F91" s="36">
        <v>2079501</v>
      </c>
      <c r="G91" s="36"/>
      <c r="H91" s="36"/>
      <c r="I91" s="36"/>
    </row>
    <row r="92" spans="1:9" ht="21" customHeight="1" thickBot="1">
      <c r="A92" s="1">
        <v>90306</v>
      </c>
      <c r="B92" s="31" t="s">
        <v>87</v>
      </c>
      <c r="C92" s="31" t="s">
        <v>30</v>
      </c>
      <c r="D92" s="31" t="s">
        <v>4</v>
      </c>
      <c r="E92" s="69" t="s">
        <v>31</v>
      </c>
      <c r="F92" s="36">
        <f>F94</f>
        <v>5462187</v>
      </c>
      <c r="G92" s="36"/>
      <c r="H92" s="36"/>
      <c r="I92" s="36"/>
    </row>
    <row r="93" spans="2:9" ht="21" customHeight="1" thickBot="1">
      <c r="B93" s="31"/>
      <c r="C93" s="31"/>
      <c r="D93" s="31"/>
      <c r="E93" s="69" t="s">
        <v>0</v>
      </c>
      <c r="F93" s="36"/>
      <c r="G93" s="36"/>
      <c r="H93" s="36"/>
      <c r="I93" s="36"/>
    </row>
    <row r="94" spans="2:9" ht="129.75" customHeight="1" thickBot="1">
      <c r="B94" s="31"/>
      <c r="C94" s="31"/>
      <c r="D94" s="31"/>
      <c r="E94" s="88" t="s">
        <v>261</v>
      </c>
      <c r="F94" s="36">
        <v>5462187</v>
      </c>
      <c r="G94" s="36"/>
      <c r="H94" s="36"/>
      <c r="I94" s="36"/>
    </row>
    <row r="95" spans="1:9" ht="20.25" customHeight="1" thickBot="1">
      <c r="A95" s="1">
        <v>90307</v>
      </c>
      <c r="B95" s="31" t="s">
        <v>88</v>
      </c>
      <c r="C95" s="31" t="s">
        <v>32</v>
      </c>
      <c r="D95" s="31" t="s">
        <v>4</v>
      </c>
      <c r="E95" s="69" t="s">
        <v>33</v>
      </c>
      <c r="F95" s="36">
        <f>F97</f>
        <v>138450</v>
      </c>
      <c r="G95" s="36"/>
      <c r="H95" s="36"/>
      <c r="I95" s="36"/>
    </row>
    <row r="96" spans="2:9" ht="20.25" customHeight="1" thickBot="1">
      <c r="B96" s="31"/>
      <c r="C96" s="31"/>
      <c r="D96" s="31"/>
      <c r="E96" s="69" t="s">
        <v>0</v>
      </c>
      <c r="F96" s="36"/>
      <c r="G96" s="36"/>
      <c r="H96" s="36"/>
      <c r="I96" s="36"/>
    </row>
    <row r="97" spans="2:9" ht="131.25" customHeight="1" thickBot="1">
      <c r="B97" s="31"/>
      <c r="C97" s="31"/>
      <c r="D97" s="39"/>
      <c r="E97" s="88" t="s">
        <v>261</v>
      </c>
      <c r="F97" s="36">
        <v>138450</v>
      </c>
      <c r="G97" s="36"/>
      <c r="H97" s="36"/>
      <c r="I97" s="36"/>
    </row>
    <row r="98" spans="1:9" ht="21.75" customHeight="1" thickBot="1">
      <c r="A98" s="1">
        <v>90308</v>
      </c>
      <c r="B98" s="31" t="s">
        <v>89</v>
      </c>
      <c r="C98" s="31" t="s">
        <v>34</v>
      </c>
      <c r="D98" s="31" t="s">
        <v>4</v>
      </c>
      <c r="E98" s="69" t="s">
        <v>113</v>
      </c>
      <c r="F98" s="36">
        <f>F100</f>
        <v>3703081</v>
      </c>
      <c r="G98" s="36"/>
      <c r="H98" s="36"/>
      <c r="I98" s="36"/>
    </row>
    <row r="99" spans="2:9" ht="21.75" customHeight="1" thickBot="1">
      <c r="B99" s="31"/>
      <c r="C99" s="31"/>
      <c r="D99" s="31"/>
      <c r="E99" s="69" t="s">
        <v>0</v>
      </c>
      <c r="F99" s="36"/>
      <c r="G99" s="36"/>
      <c r="H99" s="36"/>
      <c r="I99" s="36"/>
    </row>
    <row r="100" spans="2:9" ht="129.75" customHeight="1" thickBot="1">
      <c r="B100" s="31"/>
      <c r="C100" s="31"/>
      <c r="D100" s="39"/>
      <c r="E100" s="88" t="s">
        <v>261</v>
      </c>
      <c r="F100" s="36">
        <v>3703081</v>
      </c>
      <c r="G100" s="36"/>
      <c r="H100" s="36"/>
      <c r="I100" s="36"/>
    </row>
    <row r="101" spans="2:9" ht="92.25" customHeight="1" thickBot="1">
      <c r="B101" s="31"/>
      <c r="C101" s="40" t="s">
        <v>38</v>
      </c>
      <c r="D101" s="39"/>
      <c r="E101" s="67" t="s">
        <v>264</v>
      </c>
      <c r="F101" s="36">
        <f>F102+F105+F108+F111+F114</f>
        <v>12297031</v>
      </c>
      <c r="G101" s="36"/>
      <c r="H101" s="36"/>
      <c r="I101" s="36"/>
    </row>
    <row r="102" spans="1:9" ht="31.5" customHeight="1" thickBot="1">
      <c r="A102" s="1">
        <v>90401</v>
      </c>
      <c r="B102" s="31" t="s">
        <v>131</v>
      </c>
      <c r="C102" s="31" t="s">
        <v>132</v>
      </c>
      <c r="D102" s="31" t="s">
        <v>11</v>
      </c>
      <c r="E102" s="69" t="s">
        <v>133</v>
      </c>
      <c r="F102" s="36">
        <f>F104</f>
        <v>8410289</v>
      </c>
      <c r="G102" s="36"/>
      <c r="H102" s="36"/>
      <c r="I102" s="36"/>
    </row>
    <row r="103" spans="2:9" ht="21.75" customHeight="1" thickBot="1">
      <c r="B103" s="31"/>
      <c r="C103" s="31"/>
      <c r="D103" s="31"/>
      <c r="E103" s="69" t="s">
        <v>0</v>
      </c>
      <c r="F103" s="36"/>
      <c r="G103" s="36"/>
      <c r="H103" s="36"/>
      <c r="I103" s="36"/>
    </row>
    <row r="104" spans="2:9" ht="135" customHeight="1" thickBot="1">
      <c r="B104" s="31"/>
      <c r="C104" s="31"/>
      <c r="D104" s="39"/>
      <c r="E104" s="88" t="s">
        <v>261</v>
      </c>
      <c r="F104" s="36">
        <v>8410289</v>
      </c>
      <c r="G104" s="36"/>
      <c r="H104" s="36"/>
      <c r="I104" s="36"/>
    </row>
    <row r="105" spans="2:9" ht="34.5" customHeight="1" thickBot="1">
      <c r="B105" s="31" t="s">
        <v>134</v>
      </c>
      <c r="C105" s="31" t="s">
        <v>135</v>
      </c>
      <c r="D105" s="31" t="s">
        <v>11</v>
      </c>
      <c r="E105" s="69" t="s">
        <v>136</v>
      </c>
      <c r="F105" s="36">
        <f>F107</f>
        <v>2304107</v>
      </c>
      <c r="G105" s="36"/>
      <c r="H105" s="36"/>
      <c r="I105" s="36"/>
    </row>
    <row r="106" spans="2:9" ht="19.5" customHeight="1" thickBot="1">
      <c r="B106" s="31"/>
      <c r="C106" s="31"/>
      <c r="D106" s="31"/>
      <c r="E106" s="69" t="s">
        <v>0</v>
      </c>
      <c r="F106" s="36"/>
      <c r="G106" s="36"/>
      <c r="H106" s="36"/>
      <c r="I106" s="36"/>
    </row>
    <row r="107" spans="2:9" ht="130.5" customHeight="1" thickBot="1">
      <c r="B107" s="31"/>
      <c r="C107" s="31"/>
      <c r="D107" s="31"/>
      <c r="E107" s="88" t="s">
        <v>261</v>
      </c>
      <c r="F107" s="36">
        <v>2304107</v>
      </c>
      <c r="G107" s="36"/>
      <c r="H107" s="36"/>
      <c r="I107" s="36"/>
    </row>
    <row r="108" spans="1:9" ht="35.25" customHeight="1" thickBot="1">
      <c r="A108" s="1">
        <v>90413</v>
      </c>
      <c r="B108" s="31" t="s">
        <v>137</v>
      </c>
      <c r="C108" s="31" t="s">
        <v>138</v>
      </c>
      <c r="D108" s="31" t="s">
        <v>11</v>
      </c>
      <c r="E108" s="69" t="s">
        <v>139</v>
      </c>
      <c r="F108" s="36">
        <f>F110</f>
        <v>1401047</v>
      </c>
      <c r="G108" s="36"/>
      <c r="H108" s="36"/>
      <c r="I108" s="36"/>
    </row>
    <row r="109" spans="2:9" ht="21" customHeight="1" thickBot="1">
      <c r="B109" s="81"/>
      <c r="C109" s="81"/>
      <c r="D109" s="31"/>
      <c r="E109" s="69" t="s">
        <v>0</v>
      </c>
      <c r="F109" s="36"/>
      <c r="G109" s="36"/>
      <c r="H109" s="36"/>
      <c r="I109" s="36"/>
    </row>
    <row r="110" spans="2:9" ht="129" customHeight="1" thickBot="1">
      <c r="B110" s="66"/>
      <c r="C110" s="65"/>
      <c r="D110" s="39"/>
      <c r="E110" s="88" t="s">
        <v>261</v>
      </c>
      <c r="F110" s="36">
        <v>1401047</v>
      </c>
      <c r="G110" s="36"/>
      <c r="H110" s="36"/>
      <c r="I110" s="36"/>
    </row>
    <row r="111" spans="2:9" ht="31.5" customHeight="1" thickBot="1">
      <c r="B111" s="31" t="s">
        <v>140</v>
      </c>
      <c r="C111" s="31" t="s">
        <v>141</v>
      </c>
      <c r="D111" s="31" t="s">
        <v>11</v>
      </c>
      <c r="E111" s="69" t="s">
        <v>265</v>
      </c>
      <c r="F111" s="36">
        <f>F113</f>
        <v>166023</v>
      </c>
      <c r="G111" s="36"/>
      <c r="H111" s="36"/>
      <c r="I111" s="36"/>
    </row>
    <row r="112" spans="2:9" ht="23.25" customHeight="1" thickBot="1">
      <c r="B112" s="81"/>
      <c r="C112" s="81"/>
      <c r="D112" s="31"/>
      <c r="E112" s="69" t="s">
        <v>0</v>
      </c>
      <c r="F112" s="36"/>
      <c r="G112" s="36"/>
      <c r="H112" s="36"/>
      <c r="I112" s="36"/>
    </row>
    <row r="113" spans="2:9" ht="129" customHeight="1" thickBot="1">
      <c r="B113" s="66"/>
      <c r="C113" s="65"/>
      <c r="D113" s="39"/>
      <c r="E113" s="88" t="s">
        <v>261</v>
      </c>
      <c r="F113" s="36">
        <v>166023</v>
      </c>
      <c r="G113" s="36"/>
      <c r="H113" s="36"/>
      <c r="I113" s="36"/>
    </row>
    <row r="114" spans="2:9" ht="33" customHeight="1" thickBot="1">
      <c r="B114" s="31" t="s">
        <v>142</v>
      </c>
      <c r="C114" s="31" t="s">
        <v>143</v>
      </c>
      <c r="D114" s="31" t="s">
        <v>11</v>
      </c>
      <c r="E114" s="69" t="s">
        <v>144</v>
      </c>
      <c r="F114" s="36">
        <f>F116</f>
        <v>15565</v>
      </c>
      <c r="G114" s="36"/>
      <c r="H114" s="36"/>
      <c r="I114" s="36"/>
    </row>
    <row r="115" spans="2:9" ht="18" customHeight="1" thickBot="1">
      <c r="B115" s="81"/>
      <c r="C115" s="81"/>
      <c r="D115" s="31"/>
      <c r="E115" s="69" t="s">
        <v>0</v>
      </c>
      <c r="F115" s="36"/>
      <c r="G115" s="36"/>
      <c r="H115" s="36"/>
      <c r="I115" s="36"/>
    </row>
    <row r="116" spans="2:9" ht="129" customHeight="1" thickBot="1">
      <c r="B116" s="66"/>
      <c r="C116" s="65"/>
      <c r="D116" s="39"/>
      <c r="E116" s="88" t="s">
        <v>261</v>
      </c>
      <c r="F116" s="36">
        <v>15565</v>
      </c>
      <c r="G116" s="36"/>
      <c r="H116" s="36"/>
      <c r="I116" s="36"/>
    </row>
    <row r="117" spans="2:9" ht="34.5" customHeight="1" thickBot="1">
      <c r="B117" s="33"/>
      <c r="C117" s="64">
        <v>3100</v>
      </c>
      <c r="D117" s="60"/>
      <c r="E117" s="67" t="s">
        <v>145</v>
      </c>
      <c r="F117" s="36">
        <f>F118+F120</f>
        <v>2714123</v>
      </c>
      <c r="G117" s="36"/>
      <c r="H117" s="36"/>
      <c r="I117" s="36"/>
    </row>
    <row r="118" spans="1:9" ht="43.5" customHeight="1" thickBot="1">
      <c r="A118" s="1">
        <v>91204</v>
      </c>
      <c r="B118" s="165" t="s">
        <v>90</v>
      </c>
      <c r="C118" s="165" t="s">
        <v>39</v>
      </c>
      <c r="D118" s="31" t="s">
        <v>14</v>
      </c>
      <c r="E118" s="69" t="s">
        <v>157</v>
      </c>
      <c r="F118" s="36">
        <f>2615009</f>
        <v>2615009</v>
      </c>
      <c r="G118" s="36"/>
      <c r="H118" s="36"/>
      <c r="I118" s="36"/>
    </row>
    <row r="119" spans="2:9" ht="35.25" customHeight="1" hidden="1" thickBot="1">
      <c r="B119" s="166"/>
      <c r="C119" s="166"/>
      <c r="D119" s="68"/>
      <c r="E119" s="69" t="s">
        <v>166</v>
      </c>
      <c r="F119" s="36">
        <f>G119</f>
        <v>0</v>
      </c>
      <c r="G119" s="36"/>
      <c r="H119" s="36"/>
      <c r="I119" s="36">
        <v>0</v>
      </c>
    </row>
    <row r="120" spans="1:9" ht="51" customHeight="1" thickBot="1">
      <c r="A120" s="1">
        <v>91205</v>
      </c>
      <c r="B120" s="31" t="s">
        <v>147</v>
      </c>
      <c r="C120" s="31" t="s">
        <v>109</v>
      </c>
      <c r="D120" s="31" t="s">
        <v>11</v>
      </c>
      <c r="E120" s="69" t="s">
        <v>146</v>
      </c>
      <c r="F120" s="36">
        <v>99114</v>
      </c>
      <c r="G120" s="36"/>
      <c r="H120" s="36"/>
      <c r="I120" s="36"/>
    </row>
    <row r="121" spans="2:9" ht="23.25" customHeight="1" thickBot="1">
      <c r="B121" s="31"/>
      <c r="C121" s="44" t="s">
        <v>148</v>
      </c>
      <c r="D121" s="44"/>
      <c r="E121" s="67" t="s">
        <v>110</v>
      </c>
      <c r="F121" s="36">
        <f>F122</f>
        <v>15274</v>
      </c>
      <c r="G121" s="36"/>
      <c r="H121" s="36"/>
      <c r="I121" s="36"/>
    </row>
    <row r="122" spans="1:9" ht="34.5" customHeight="1" thickBot="1">
      <c r="A122" s="1">
        <v>91209</v>
      </c>
      <c r="B122" s="31" t="s">
        <v>149</v>
      </c>
      <c r="C122" s="31" t="s">
        <v>150</v>
      </c>
      <c r="D122" s="31" t="s">
        <v>7</v>
      </c>
      <c r="E122" s="69" t="s">
        <v>151</v>
      </c>
      <c r="F122" s="36">
        <v>15274</v>
      </c>
      <c r="G122" s="36"/>
      <c r="H122" s="36"/>
      <c r="I122" s="36"/>
    </row>
    <row r="123" spans="2:9" ht="18.75" customHeight="1" thickBot="1">
      <c r="B123" s="164" t="s">
        <v>152</v>
      </c>
      <c r="C123" s="164" t="s">
        <v>153</v>
      </c>
      <c r="D123" s="165" t="s">
        <v>12</v>
      </c>
      <c r="E123" s="167" t="s">
        <v>13</v>
      </c>
      <c r="F123" s="173">
        <f>F126</f>
        <v>5436</v>
      </c>
      <c r="G123" s="173"/>
      <c r="H123" s="173"/>
      <c r="I123" s="173"/>
    </row>
    <row r="124" spans="2:9" ht="18.75" customHeight="1" thickBot="1">
      <c r="B124" s="164"/>
      <c r="C124" s="158"/>
      <c r="D124" s="166"/>
      <c r="E124" s="168"/>
      <c r="F124" s="174"/>
      <c r="G124" s="174"/>
      <c r="H124" s="174"/>
      <c r="I124" s="174"/>
    </row>
    <row r="125" spans="2:9" ht="18.75" customHeight="1" thickBot="1">
      <c r="B125" s="33"/>
      <c r="C125" s="27"/>
      <c r="D125" s="81"/>
      <c r="E125" s="90" t="s">
        <v>0</v>
      </c>
      <c r="F125" s="36"/>
      <c r="G125" s="36"/>
      <c r="H125" s="36"/>
      <c r="I125" s="36"/>
    </row>
    <row r="126" spans="2:9" ht="42.75" customHeight="1" thickBot="1">
      <c r="B126" s="33"/>
      <c r="C126" s="27"/>
      <c r="D126" s="81"/>
      <c r="E126" s="90" t="s">
        <v>186</v>
      </c>
      <c r="F126" s="36">
        <f>5436</f>
        <v>5436</v>
      </c>
      <c r="G126" s="36"/>
      <c r="H126" s="36"/>
      <c r="I126" s="36"/>
    </row>
    <row r="127" spans="2:9" ht="96.75" customHeight="1" thickBot="1">
      <c r="B127" s="33" t="s">
        <v>93</v>
      </c>
      <c r="C127" s="33" t="s">
        <v>74</v>
      </c>
      <c r="D127" s="31" t="s">
        <v>4</v>
      </c>
      <c r="E127" s="69" t="s">
        <v>266</v>
      </c>
      <c r="F127" s="36">
        <f>F129</f>
        <v>426394</v>
      </c>
      <c r="G127" s="36"/>
      <c r="H127" s="36"/>
      <c r="I127" s="36"/>
    </row>
    <row r="128" spans="2:9" ht="22.5" customHeight="1" thickBot="1">
      <c r="B128" s="33"/>
      <c r="C128" s="33"/>
      <c r="D128" s="31"/>
      <c r="E128" s="69" t="s">
        <v>0</v>
      </c>
      <c r="F128" s="36"/>
      <c r="G128" s="36"/>
      <c r="H128" s="36"/>
      <c r="I128" s="36"/>
    </row>
    <row r="129" spans="2:9" ht="123" customHeight="1" thickBot="1">
      <c r="B129" s="34"/>
      <c r="C129" s="34"/>
      <c r="D129" s="39"/>
      <c r="E129" s="88" t="s">
        <v>263</v>
      </c>
      <c r="F129" s="36">
        <v>426394</v>
      </c>
      <c r="G129" s="36"/>
      <c r="H129" s="36"/>
      <c r="I129" s="36"/>
    </row>
    <row r="130" spans="2:9" ht="20.25" customHeight="1" thickBot="1">
      <c r="B130" s="34"/>
      <c r="C130" s="33" t="s">
        <v>154</v>
      </c>
      <c r="D130" s="39"/>
      <c r="E130" s="73" t="s">
        <v>75</v>
      </c>
      <c r="F130" s="36">
        <f>F131</f>
        <v>1039686</v>
      </c>
      <c r="G130" s="36"/>
      <c r="H130" s="36"/>
      <c r="I130" s="36"/>
    </row>
    <row r="131" spans="2:9" ht="20.25" customHeight="1" thickBot="1">
      <c r="B131" s="164" t="s">
        <v>158</v>
      </c>
      <c r="C131" s="171" t="s">
        <v>159</v>
      </c>
      <c r="D131" s="165" t="s">
        <v>10</v>
      </c>
      <c r="E131" s="167" t="s">
        <v>155</v>
      </c>
      <c r="F131" s="173">
        <f>1119286-79600</f>
        <v>1039686</v>
      </c>
      <c r="G131" s="173"/>
      <c r="H131" s="173"/>
      <c r="I131" s="173"/>
    </row>
    <row r="132" spans="2:9" ht="21" customHeight="1" thickBot="1">
      <c r="B132" s="164"/>
      <c r="C132" s="172"/>
      <c r="D132" s="166"/>
      <c r="E132" s="168"/>
      <c r="F132" s="174"/>
      <c r="G132" s="174"/>
      <c r="H132" s="174"/>
      <c r="I132" s="174"/>
    </row>
    <row r="133" spans="2:9" ht="21" customHeight="1" thickBot="1">
      <c r="B133" s="33"/>
      <c r="C133" s="91"/>
      <c r="D133" s="81"/>
      <c r="E133" s="90" t="s">
        <v>0</v>
      </c>
      <c r="F133" s="83"/>
      <c r="G133" s="83"/>
      <c r="H133" s="83"/>
      <c r="I133" s="83"/>
    </row>
    <row r="134" spans="2:9" ht="81.75" customHeight="1" thickBot="1">
      <c r="B134" s="33"/>
      <c r="C134" s="91"/>
      <c r="D134" s="81"/>
      <c r="E134" s="92" t="s">
        <v>187</v>
      </c>
      <c r="F134" s="83">
        <f>937218-79600</f>
        <v>857618</v>
      </c>
      <c r="G134" s="83"/>
      <c r="H134" s="83"/>
      <c r="I134" s="83"/>
    </row>
    <row r="135" spans="2:9" ht="36" customHeight="1" thickBot="1">
      <c r="B135" s="33" t="s">
        <v>76</v>
      </c>
      <c r="C135" s="27"/>
      <c r="D135" s="39"/>
      <c r="E135" s="58" t="s">
        <v>111</v>
      </c>
      <c r="F135" s="36">
        <f>F138+F141+F139</f>
        <v>2031953</v>
      </c>
      <c r="G135" s="36">
        <f>G138+G141+G139</f>
        <v>2103286</v>
      </c>
      <c r="H135" s="36">
        <f>H138+H141+H139</f>
        <v>2943809</v>
      </c>
      <c r="I135" s="36">
        <f>I138+I141+I139</f>
        <v>3100260</v>
      </c>
    </row>
    <row r="136" spans="2:9" ht="24" customHeight="1" thickBot="1">
      <c r="B136" s="27"/>
      <c r="C136" s="27"/>
      <c r="D136" s="39"/>
      <c r="E136" s="69" t="s">
        <v>0</v>
      </c>
      <c r="F136" s="36"/>
      <c r="G136" s="36"/>
      <c r="H136" s="36"/>
      <c r="I136" s="36"/>
    </row>
    <row r="137" spans="2:9" ht="21.75" customHeight="1" thickBot="1">
      <c r="B137" s="31"/>
      <c r="C137" s="44" t="s">
        <v>20</v>
      </c>
      <c r="D137" s="62"/>
      <c r="E137" s="67" t="s">
        <v>1</v>
      </c>
      <c r="F137" s="36">
        <f>F138</f>
        <v>2008753</v>
      </c>
      <c r="G137" s="36">
        <f>G138</f>
        <v>2005086</v>
      </c>
      <c r="H137" s="36">
        <f>H138</f>
        <v>2840012</v>
      </c>
      <c r="I137" s="36">
        <f>I138</f>
        <v>2990962</v>
      </c>
    </row>
    <row r="138" spans="2:9" ht="48" customHeight="1" thickBot="1">
      <c r="B138" s="31" t="s">
        <v>77</v>
      </c>
      <c r="C138" s="31" t="s">
        <v>50</v>
      </c>
      <c r="D138" s="31" t="s">
        <v>2</v>
      </c>
      <c r="E138" s="69" t="s">
        <v>156</v>
      </c>
      <c r="F138" s="32">
        <v>2008753</v>
      </c>
      <c r="G138" s="32">
        <v>2005086</v>
      </c>
      <c r="H138" s="32">
        <v>2840012</v>
      </c>
      <c r="I138" s="32">
        <v>2990962</v>
      </c>
    </row>
    <row r="139" spans="2:9" ht="20.25" customHeight="1" hidden="1" thickBot="1">
      <c r="B139" s="31"/>
      <c r="C139" s="44" t="s">
        <v>161</v>
      </c>
      <c r="D139" s="31"/>
      <c r="E139" s="67" t="s">
        <v>162</v>
      </c>
      <c r="F139" s="36">
        <f>G139</f>
        <v>0</v>
      </c>
      <c r="G139" s="36">
        <f>G140</f>
        <v>0</v>
      </c>
      <c r="H139" s="36">
        <v>0</v>
      </c>
      <c r="I139" s="36">
        <v>0</v>
      </c>
    </row>
    <row r="140" spans="2:9" ht="48" customHeight="1" hidden="1" thickBot="1">
      <c r="B140" s="31" t="s">
        <v>163</v>
      </c>
      <c r="C140" s="31" t="s">
        <v>9</v>
      </c>
      <c r="D140" s="31" t="s">
        <v>164</v>
      </c>
      <c r="E140" s="69" t="s">
        <v>165</v>
      </c>
      <c r="F140" s="36">
        <f>G140</f>
        <v>0</v>
      </c>
      <c r="G140" s="36"/>
      <c r="H140" s="36">
        <v>0</v>
      </c>
      <c r="I140" s="36">
        <v>0</v>
      </c>
    </row>
    <row r="141" spans="2:9" ht="18.75" customHeight="1" thickBot="1">
      <c r="B141" s="31"/>
      <c r="C141" s="44" t="s">
        <v>21</v>
      </c>
      <c r="D141" s="40"/>
      <c r="E141" s="67" t="s">
        <v>3</v>
      </c>
      <c r="F141" s="36">
        <f>F143+F144</f>
        <v>23200</v>
      </c>
      <c r="G141" s="36">
        <f>G143+G144</f>
        <v>98200</v>
      </c>
      <c r="H141" s="36">
        <f>H143+H144</f>
        <v>103797</v>
      </c>
      <c r="I141" s="36">
        <f>I143+I144</f>
        <v>109298</v>
      </c>
    </row>
    <row r="142" spans="2:9" ht="18.75" customHeight="1" thickBot="1">
      <c r="B142" s="31"/>
      <c r="C142" s="44" t="s">
        <v>122</v>
      </c>
      <c r="D142" s="40"/>
      <c r="E142" s="67" t="s">
        <v>104</v>
      </c>
      <c r="F142" s="36">
        <f>F143</f>
        <v>23200</v>
      </c>
      <c r="G142" s="36">
        <f>G143</f>
        <v>23200</v>
      </c>
      <c r="H142" s="36">
        <f>H143</f>
        <v>24522</v>
      </c>
      <c r="I142" s="36">
        <f>I143</f>
        <v>25821</v>
      </c>
    </row>
    <row r="143" spans="2:9" ht="22.5" customHeight="1" thickBot="1">
      <c r="B143" s="31" t="s">
        <v>78</v>
      </c>
      <c r="C143" s="31" t="s">
        <v>46</v>
      </c>
      <c r="D143" s="31" t="s">
        <v>4</v>
      </c>
      <c r="E143" s="69" t="s">
        <v>47</v>
      </c>
      <c r="F143" s="36">
        <v>23200</v>
      </c>
      <c r="G143" s="36">
        <v>23200</v>
      </c>
      <c r="H143" s="36">
        <v>24522</v>
      </c>
      <c r="I143" s="36">
        <v>25821</v>
      </c>
    </row>
    <row r="144" spans="2:9" ht="22.5" customHeight="1" thickBot="1">
      <c r="B144" s="31"/>
      <c r="C144" s="40" t="s">
        <v>154</v>
      </c>
      <c r="D144" s="31"/>
      <c r="E144" s="58" t="s">
        <v>75</v>
      </c>
      <c r="F144" s="36"/>
      <c r="G144" s="36">
        <f>G145</f>
        <v>75000</v>
      </c>
      <c r="H144" s="36">
        <f>H145</f>
        <v>79275</v>
      </c>
      <c r="I144" s="36">
        <f>I145</f>
        <v>83477</v>
      </c>
    </row>
    <row r="145" spans="2:9" ht="22.5" customHeight="1" thickBot="1">
      <c r="B145" s="31" t="s">
        <v>216</v>
      </c>
      <c r="C145" s="31" t="s">
        <v>159</v>
      </c>
      <c r="D145" s="31" t="s">
        <v>10</v>
      </c>
      <c r="E145" s="69" t="s">
        <v>155</v>
      </c>
      <c r="F145" s="36"/>
      <c r="G145" s="36">
        <v>75000</v>
      </c>
      <c r="H145" s="36">
        <v>79275</v>
      </c>
      <c r="I145" s="36">
        <v>83477</v>
      </c>
    </row>
    <row r="146" spans="2:9" ht="31.5" customHeight="1" thickBot="1">
      <c r="B146" s="31" t="s">
        <v>59</v>
      </c>
      <c r="C146" s="41"/>
      <c r="D146" s="39"/>
      <c r="E146" s="58" t="s">
        <v>112</v>
      </c>
      <c r="F146" s="36">
        <f>F148+F155+F164+F150</f>
        <v>5271827</v>
      </c>
      <c r="G146" s="36">
        <f>G148+G155+G164+G150</f>
        <v>1114780</v>
      </c>
      <c r="H146" s="36">
        <f>H148+H155+H164+H150</f>
        <v>6355490</v>
      </c>
      <c r="I146" s="36">
        <f>I148+I155+I164+I150</f>
        <v>6692572</v>
      </c>
    </row>
    <row r="147" spans="2:9" ht="20.25" customHeight="1" thickBot="1">
      <c r="B147" s="31"/>
      <c r="C147" s="31"/>
      <c r="D147" s="39"/>
      <c r="E147" s="69" t="s">
        <v>0</v>
      </c>
      <c r="F147" s="36"/>
      <c r="G147" s="36"/>
      <c r="H147" s="36"/>
      <c r="I147" s="36"/>
    </row>
    <row r="148" spans="2:9" ht="22.5" customHeight="1" thickBot="1">
      <c r="B148" s="31"/>
      <c r="C148" s="44" t="s">
        <v>20</v>
      </c>
      <c r="D148" s="44"/>
      <c r="E148" s="67" t="s">
        <v>1</v>
      </c>
      <c r="F148" s="36">
        <f>F149</f>
        <v>786823</v>
      </c>
      <c r="G148" s="36">
        <f>G149</f>
        <v>781490</v>
      </c>
      <c r="H148" s="36">
        <f>H149</f>
        <v>998578</v>
      </c>
      <c r="I148" s="36">
        <f>I149</f>
        <v>1051629</v>
      </c>
    </row>
    <row r="149" spans="2:9" ht="59.25" customHeight="1" thickBot="1">
      <c r="B149" s="31" t="s">
        <v>60</v>
      </c>
      <c r="C149" s="31" t="s">
        <v>50</v>
      </c>
      <c r="D149" s="31" t="s">
        <v>2</v>
      </c>
      <c r="E149" s="69" t="s">
        <v>156</v>
      </c>
      <c r="F149" s="32">
        <v>786823</v>
      </c>
      <c r="G149" s="32">
        <v>781490</v>
      </c>
      <c r="H149" s="32">
        <v>998578</v>
      </c>
      <c r="I149" s="32">
        <v>1051629</v>
      </c>
    </row>
    <row r="150" spans="2:9" ht="21.75" customHeight="1" thickBot="1">
      <c r="B150" s="31"/>
      <c r="C150" s="40" t="s">
        <v>21</v>
      </c>
      <c r="D150" s="31"/>
      <c r="E150" s="67" t="s">
        <v>3</v>
      </c>
      <c r="F150" s="32"/>
      <c r="G150" s="32">
        <f>G151</f>
        <v>333290</v>
      </c>
      <c r="H150" s="32"/>
      <c r="I150" s="32"/>
    </row>
    <row r="151" spans="2:9" ht="22.5" customHeight="1" thickBot="1">
      <c r="B151" s="31"/>
      <c r="C151" s="40" t="s">
        <v>154</v>
      </c>
      <c r="D151" s="31"/>
      <c r="E151" s="80" t="s">
        <v>75</v>
      </c>
      <c r="F151" s="32"/>
      <c r="G151" s="32">
        <f>G152</f>
        <v>333290</v>
      </c>
      <c r="H151" s="32"/>
      <c r="I151" s="32"/>
    </row>
    <row r="152" spans="2:9" ht="25.5" customHeight="1" thickBot="1">
      <c r="B152" s="31" t="s">
        <v>189</v>
      </c>
      <c r="C152" s="31" t="s">
        <v>159</v>
      </c>
      <c r="D152" s="31" t="s">
        <v>10</v>
      </c>
      <c r="E152" s="69" t="s">
        <v>155</v>
      </c>
      <c r="F152" s="32"/>
      <c r="G152" s="32">
        <f>G154</f>
        <v>333290</v>
      </c>
      <c r="H152" s="32"/>
      <c r="I152" s="32"/>
    </row>
    <row r="153" spans="2:9" ht="21.75" customHeight="1" thickBot="1">
      <c r="B153" s="31"/>
      <c r="C153" s="31"/>
      <c r="D153" s="31"/>
      <c r="E153" s="69" t="s">
        <v>0</v>
      </c>
      <c r="F153" s="32"/>
      <c r="G153" s="32"/>
      <c r="H153" s="32"/>
      <c r="I153" s="32"/>
    </row>
    <row r="154" spans="2:9" ht="37.5" customHeight="1" thickBot="1">
      <c r="B154" s="31"/>
      <c r="C154" s="31"/>
      <c r="D154" s="31"/>
      <c r="E154" s="92" t="s">
        <v>190</v>
      </c>
      <c r="F154" s="32"/>
      <c r="G154" s="32">
        <v>333290</v>
      </c>
      <c r="H154" s="32"/>
      <c r="I154" s="32"/>
    </row>
    <row r="155" spans="2:9" ht="18.75" customHeight="1" thickBot="1">
      <c r="B155" s="31"/>
      <c r="C155" s="44" t="s">
        <v>22</v>
      </c>
      <c r="D155" s="44"/>
      <c r="E155" s="67" t="s">
        <v>5</v>
      </c>
      <c r="F155" s="36">
        <f>F157+F161</f>
        <v>4480004</v>
      </c>
      <c r="G155" s="36"/>
      <c r="H155" s="36">
        <f aca="true" t="shared" si="1" ref="G155:I156">H157</f>
        <v>5304062</v>
      </c>
      <c r="I155" s="36">
        <f t="shared" si="1"/>
        <v>5585292</v>
      </c>
    </row>
    <row r="156" spans="2:9" ht="19.5" customHeight="1" hidden="1" thickBot="1">
      <c r="B156" s="31"/>
      <c r="C156" s="44"/>
      <c r="D156" s="44"/>
      <c r="E156" s="67" t="str">
        <f>E158</f>
        <v>в тому числі за рахунок субвенції з міського бюджету</v>
      </c>
      <c r="F156" s="36">
        <f>F158</f>
        <v>0</v>
      </c>
      <c r="G156" s="36">
        <f t="shared" si="1"/>
        <v>0</v>
      </c>
      <c r="H156" s="36">
        <f t="shared" si="1"/>
        <v>0</v>
      </c>
      <c r="I156" s="36">
        <f t="shared" si="1"/>
        <v>0</v>
      </c>
    </row>
    <row r="157" spans="2:9" ht="17.25" customHeight="1" thickBot="1">
      <c r="B157" s="33" t="s">
        <v>62</v>
      </c>
      <c r="C157" s="33" t="s">
        <v>61</v>
      </c>
      <c r="D157" s="31" t="s">
        <v>6</v>
      </c>
      <c r="E157" s="69" t="s">
        <v>63</v>
      </c>
      <c r="F157" s="36">
        <f>4450004</f>
        <v>4450004</v>
      </c>
      <c r="G157" s="36"/>
      <c r="H157" s="36">
        <v>5304062</v>
      </c>
      <c r="I157" s="36">
        <v>5585292</v>
      </c>
    </row>
    <row r="158" spans="2:9" ht="18.75" customHeight="1" hidden="1" thickBot="1">
      <c r="B158" s="33"/>
      <c r="C158" s="33"/>
      <c r="D158" s="31"/>
      <c r="E158" s="69" t="s">
        <v>49</v>
      </c>
      <c r="F158" s="36"/>
      <c r="G158" s="36"/>
      <c r="H158" s="36">
        <v>0</v>
      </c>
      <c r="I158" s="36">
        <v>0</v>
      </c>
    </row>
    <row r="159" spans="2:9" ht="18.75" customHeight="1" thickBot="1">
      <c r="B159" s="33"/>
      <c r="C159" s="33"/>
      <c r="D159" s="31"/>
      <c r="E159" s="69" t="s">
        <v>0</v>
      </c>
      <c r="F159" s="36"/>
      <c r="G159" s="36"/>
      <c r="H159" s="36"/>
      <c r="I159" s="36"/>
    </row>
    <row r="160" spans="2:9" ht="28.5" customHeight="1" thickBot="1">
      <c r="B160" s="33"/>
      <c r="C160" s="33"/>
      <c r="D160" s="31"/>
      <c r="E160" s="92" t="s">
        <v>188</v>
      </c>
      <c r="F160" s="36">
        <v>1799900</v>
      </c>
      <c r="G160" s="36"/>
      <c r="H160" s="36"/>
      <c r="I160" s="36"/>
    </row>
    <row r="161" spans="2:9" ht="28.5" customHeight="1" thickBot="1">
      <c r="B161" s="33" t="s">
        <v>201</v>
      </c>
      <c r="C161" s="33" t="s">
        <v>202</v>
      </c>
      <c r="D161" s="31" t="s">
        <v>203</v>
      </c>
      <c r="E161" s="92" t="s">
        <v>204</v>
      </c>
      <c r="F161" s="36">
        <v>30000</v>
      </c>
      <c r="G161" s="36"/>
      <c r="H161" s="36"/>
      <c r="I161" s="36"/>
    </row>
    <row r="162" spans="2:9" ht="19.5" customHeight="1" thickBot="1">
      <c r="B162" s="33"/>
      <c r="C162" s="33"/>
      <c r="D162" s="31"/>
      <c r="E162" s="69" t="s">
        <v>0</v>
      </c>
      <c r="F162" s="36"/>
      <c r="G162" s="36"/>
      <c r="H162" s="36"/>
      <c r="I162" s="36"/>
    </row>
    <row r="163" spans="2:9" ht="38.25" customHeight="1" thickBot="1">
      <c r="B163" s="33"/>
      <c r="C163" s="33"/>
      <c r="D163" s="31"/>
      <c r="E163" s="92" t="s">
        <v>267</v>
      </c>
      <c r="F163" s="36">
        <v>30000</v>
      </c>
      <c r="G163" s="36"/>
      <c r="H163" s="36"/>
      <c r="I163" s="36"/>
    </row>
    <row r="164" spans="2:9" ht="18.75" customHeight="1" thickBot="1">
      <c r="B164" s="33"/>
      <c r="C164" s="61" t="s">
        <v>170</v>
      </c>
      <c r="D164" s="31"/>
      <c r="E164" s="67" t="s">
        <v>171</v>
      </c>
      <c r="F164" s="36">
        <f aca="true" t="shared" si="2" ref="F164:I165">F165</f>
        <v>5000</v>
      </c>
      <c r="G164" s="36"/>
      <c r="H164" s="36">
        <f t="shared" si="2"/>
        <v>52850</v>
      </c>
      <c r="I164" s="36">
        <f t="shared" si="2"/>
        <v>55651</v>
      </c>
    </row>
    <row r="165" spans="2:9" ht="18.75" customHeight="1" thickBot="1">
      <c r="B165" s="33"/>
      <c r="C165" s="61" t="s">
        <v>115</v>
      </c>
      <c r="D165" s="44"/>
      <c r="E165" s="67" t="s">
        <v>116</v>
      </c>
      <c r="F165" s="36">
        <f t="shared" si="2"/>
        <v>5000</v>
      </c>
      <c r="G165" s="36"/>
      <c r="H165" s="36">
        <f t="shared" si="2"/>
        <v>52850</v>
      </c>
      <c r="I165" s="36">
        <f t="shared" si="2"/>
        <v>55651</v>
      </c>
    </row>
    <row r="166" spans="2:9" ht="18.75" customHeight="1" thickBot="1">
      <c r="B166" s="33" t="s">
        <v>117</v>
      </c>
      <c r="C166" s="48">
        <v>7340</v>
      </c>
      <c r="D166" s="31" t="s">
        <v>118</v>
      </c>
      <c r="E166" s="69" t="s">
        <v>119</v>
      </c>
      <c r="F166" s="36">
        <v>5000</v>
      </c>
      <c r="G166" s="36"/>
      <c r="H166" s="36">
        <v>52850</v>
      </c>
      <c r="I166" s="36">
        <v>55651</v>
      </c>
    </row>
    <row r="167" spans="2:9" ht="24" customHeight="1" thickBot="1">
      <c r="B167" s="31" t="s">
        <v>79</v>
      </c>
      <c r="C167" s="31"/>
      <c r="D167" s="39"/>
      <c r="E167" s="58" t="s">
        <v>114</v>
      </c>
      <c r="F167" s="36">
        <f>F170</f>
        <v>1447267</v>
      </c>
      <c r="G167" s="36">
        <f>G170</f>
        <v>1420268</v>
      </c>
      <c r="H167" s="36">
        <f>H170</f>
        <v>1807126</v>
      </c>
      <c r="I167" s="36">
        <f>I170</f>
        <v>1903292</v>
      </c>
    </row>
    <row r="168" spans="2:9" ht="18.75" customHeight="1" thickBot="1">
      <c r="B168" s="31"/>
      <c r="C168" s="31"/>
      <c r="D168" s="39"/>
      <c r="E168" s="69" t="s">
        <v>0</v>
      </c>
      <c r="F168" s="36"/>
      <c r="G168" s="36"/>
      <c r="H168" s="36"/>
      <c r="I168" s="36"/>
    </row>
    <row r="169" spans="2:9" ht="21" customHeight="1" thickBot="1">
      <c r="B169" s="31"/>
      <c r="C169" s="44" t="s">
        <v>20</v>
      </c>
      <c r="D169" s="44"/>
      <c r="E169" s="67" t="s">
        <v>1</v>
      </c>
      <c r="F169" s="32">
        <f>F170</f>
        <v>1447267</v>
      </c>
      <c r="G169" s="32">
        <f>G170</f>
        <v>1420268</v>
      </c>
      <c r="H169" s="32">
        <f>H170</f>
        <v>1807126</v>
      </c>
      <c r="I169" s="32">
        <f>I170</f>
        <v>1903292</v>
      </c>
    </row>
    <row r="170" spans="2:9" ht="48.75" customHeight="1" thickBot="1">
      <c r="B170" s="31" t="s">
        <v>160</v>
      </c>
      <c r="C170" s="31" t="s">
        <v>50</v>
      </c>
      <c r="D170" s="31" t="s">
        <v>2</v>
      </c>
      <c r="E170" s="69" t="s">
        <v>156</v>
      </c>
      <c r="F170" s="32">
        <v>1447267</v>
      </c>
      <c r="G170" s="32">
        <v>1420268</v>
      </c>
      <c r="H170" s="32">
        <v>1807126</v>
      </c>
      <c r="I170" s="32">
        <v>1903292</v>
      </c>
    </row>
    <row r="171" spans="2:9" ht="23.25" customHeight="1" thickBot="1">
      <c r="B171" s="96"/>
      <c r="C171" s="96"/>
      <c r="D171" s="97"/>
      <c r="E171" s="123" t="s">
        <v>240</v>
      </c>
      <c r="F171" s="95">
        <f>F167+F146+F135+F49+F15+F43</f>
        <v>107922334</v>
      </c>
      <c r="G171" s="95">
        <f>G167+G146+G135+G49+G15</f>
        <v>17544405</v>
      </c>
      <c r="H171" s="95">
        <f>H167+H146+H135+H49+H15</f>
        <v>27966125</v>
      </c>
      <c r="I171" s="95">
        <f>I167+I146+I135+I49+I15</f>
        <v>29519572</v>
      </c>
    </row>
    <row r="172" spans="2:9" ht="23.25" customHeight="1" thickBot="1">
      <c r="B172" s="96"/>
      <c r="C172" s="96"/>
      <c r="D172" s="97"/>
      <c r="E172" s="55" t="s">
        <v>239</v>
      </c>
      <c r="F172" s="95"/>
      <c r="G172" s="95"/>
      <c r="H172" s="95"/>
      <c r="I172" s="95"/>
    </row>
    <row r="173" spans="2:9" ht="23.25" customHeight="1" thickBot="1">
      <c r="B173" s="40" t="s">
        <v>40</v>
      </c>
      <c r="C173" s="29"/>
      <c r="D173" s="35"/>
      <c r="E173" s="58" t="s">
        <v>23</v>
      </c>
      <c r="F173" s="95">
        <f>F175</f>
        <v>59210</v>
      </c>
      <c r="G173" s="95"/>
      <c r="H173" s="95"/>
      <c r="I173" s="95"/>
    </row>
    <row r="174" spans="2:9" ht="19.5" customHeight="1" thickBot="1">
      <c r="B174" s="29"/>
      <c r="C174" s="29"/>
      <c r="D174" s="35"/>
      <c r="E174" s="69" t="s">
        <v>0</v>
      </c>
      <c r="F174" s="95"/>
      <c r="G174" s="95"/>
      <c r="H174" s="95"/>
      <c r="I174" s="95"/>
    </row>
    <row r="175" spans="2:9" ht="23.25" customHeight="1" thickBot="1">
      <c r="B175" s="31"/>
      <c r="C175" s="44" t="s">
        <v>20</v>
      </c>
      <c r="D175" s="38"/>
      <c r="E175" s="67" t="s">
        <v>1</v>
      </c>
      <c r="F175" s="95">
        <f>F176</f>
        <v>59210</v>
      </c>
      <c r="G175" s="95"/>
      <c r="H175" s="95"/>
      <c r="I175" s="95"/>
    </row>
    <row r="176" spans="2:9" ht="53.25" customHeight="1" thickBot="1">
      <c r="B176" s="31" t="s">
        <v>51</v>
      </c>
      <c r="C176" s="31" t="s">
        <v>50</v>
      </c>
      <c r="D176" s="31" t="s">
        <v>2</v>
      </c>
      <c r="E176" s="69" t="s">
        <v>156</v>
      </c>
      <c r="F176" s="95">
        <v>59210</v>
      </c>
      <c r="G176" s="95"/>
      <c r="H176" s="95"/>
      <c r="I176" s="95"/>
    </row>
    <row r="177" spans="2:9" ht="39.75" customHeight="1" thickBot="1">
      <c r="B177" s="49" t="s">
        <v>64</v>
      </c>
      <c r="C177" s="33"/>
      <c r="D177" s="39"/>
      <c r="E177" s="58" t="s">
        <v>91</v>
      </c>
      <c r="F177" s="95">
        <f>F179+F181</f>
        <v>88477</v>
      </c>
      <c r="G177" s="95"/>
      <c r="H177" s="95"/>
      <c r="I177" s="95"/>
    </row>
    <row r="178" spans="2:9" ht="18.75" customHeight="1" thickBot="1">
      <c r="B178" s="33"/>
      <c r="C178" s="33"/>
      <c r="D178" s="39"/>
      <c r="E178" s="58" t="s">
        <v>0</v>
      </c>
      <c r="F178" s="95"/>
      <c r="G178" s="95"/>
      <c r="H178" s="95"/>
      <c r="I178" s="95"/>
    </row>
    <row r="179" spans="2:9" ht="26.25" customHeight="1" thickBot="1">
      <c r="B179" s="31"/>
      <c r="C179" s="37" t="s">
        <v>20</v>
      </c>
      <c r="D179" s="37"/>
      <c r="E179" s="70" t="s">
        <v>1</v>
      </c>
      <c r="F179" s="98">
        <f>F180</f>
        <v>60</v>
      </c>
      <c r="G179" s="99"/>
      <c r="H179" s="98"/>
      <c r="I179" s="98"/>
    </row>
    <row r="180" spans="2:9" ht="43.5" customHeight="1" thickBot="1">
      <c r="B180" s="33" t="s">
        <v>65</v>
      </c>
      <c r="C180" s="33" t="s">
        <v>50</v>
      </c>
      <c r="D180" s="31" t="s">
        <v>2</v>
      </c>
      <c r="E180" s="69" t="s">
        <v>156</v>
      </c>
      <c r="F180" s="98">
        <v>60</v>
      </c>
      <c r="G180" s="99"/>
      <c r="H180" s="98"/>
      <c r="I180" s="98"/>
    </row>
    <row r="181" spans="2:9" ht="28.5" customHeight="1" thickBot="1">
      <c r="B181" s="40"/>
      <c r="C181" s="44" t="s">
        <v>21</v>
      </c>
      <c r="D181" s="44"/>
      <c r="E181" s="67" t="s">
        <v>3</v>
      </c>
      <c r="F181" s="98">
        <f>F183+F184</f>
        <v>88417</v>
      </c>
      <c r="G181" s="99"/>
      <c r="H181" s="98"/>
      <c r="I181" s="98"/>
    </row>
    <row r="182" spans="2:9" ht="40.5" customHeight="1" thickBot="1">
      <c r="B182" s="33"/>
      <c r="C182" s="64">
        <v>3100</v>
      </c>
      <c r="D182" s="60"/>
      <c r="E182" s="67" t="s">
        <v>145</v>
      </c>
      <c r="F182" s="98">
        <f>F183</f>
        <v>82981</v>
      </c>
      <c r="G182" s="99"/>
      <c r="H182" s="98"/>
      <c r="I182" s="98"/>
    </row>
    <row r="183" spans="2:9" ht="45" customHeight="1" thickBot="1">
      <c r="B183" s="31" t="s">
        <v>90</v>
      </c>
      <c r="C183" s="31" t="s">
        <v>39</v>
      </c>
      <c r="D183" s="31" t="s">
        <v>14</v>
      </c>
      <c r="E183" s="69" t="s">
        <v>157</v>
      </c>
      <c r="F183" s="98">
        <v>82981</v>
      </c>
      <c r="G183" s="99"/>
      <c r="H183" s="98"/>
      <c r="I183" s="98"/>
    </row>
    <row r="184" spans="2:9" ht="29.25" customHeight="1" thickBot="1">
      <c r="B184" s="164" t="s">
        <v>152</v>
      </c>
      <c r="C184" s="164" t="s">
        <v>153</v>
      </c>
      <c r="D184" s="165" t="s">
        <v>12</v>
      </c>
      <c r="E184" s="167" t="s">
        <v>13</v>
      </c>
      <c r="F184" s="162">
        <v>5436</v>
      </c>
      <c r="G184" s="169"/>
      <c r="H184" s="162"/>
      <c r="I184" s="162"/>
    </row>
    <row r="185" spans="2:9" ht="7.5" customHeight="1" thickBot="1">
      <c r="B185" s="164"/>
      <c r="C185" s="158"/>
      <c r="D185" s="166"/>
      <c r="E185" s="168"/>
      <c r="F185" s="163"/>
      <c r="G185" s="170"/>
      <c r="H185" s="163"/>
      <c r="I185" s="163"/>
    </row>
    <row r="186" spans="2:9" ht="25.5" customHeight="1" thickBot="1">
      <c r="B186" s="31" t="s">
        <v>59</v>
      </c>
      <c r="C186" s="41"/>
      <c r="D186" s="39"/>
      <c r="E186" s="58" t="s">
        <v>112</v>
      </c>
      <c r="F186" s="126">
        <f>F188</f>
        <v>6152</v>
      </c>
      <c r="G186" s="127"/>
      <c r="H186" s="126"/>
      <c r="I186" s="126"/>
    </row>
    <row r="187" spans="2:9" ht="20.25" customHeight="1" thickBot="1">
      <c r="B187" s="31"/>
      <c r="C187" s="31"/>
      <c r="D187" s="39"/>
      <c r="E187" s="69" t="s">
        <v>0</v>
      </c>
      <c r="F187" s="126"/>
      <c r="G187" s="127"/>
      <c r="H187" s="126"/>
      <c r="I187" s="126"/>
    </row>
    <row r="188" spans="2:9" ht="20.25" customHeight="1" thickBot="1">
      <c r="B188" s="31"/>
      <c r="C188" s="44" t="s">
        <v>22</v>
      </c>
      <c r="D188" s="44"/>
      <c r="E188" s="67" t="s">
        <v>5</v>
      </c>
      <c r="F188" s="126">
        <f>F189</f>
        <v>6152</v>
      </c>
      <c r="G188" s="127"/>
      <c r="H188" s="126"/>
      <c r="I188" s="126"/>
    </row>
    <row r="189" spans="2:9" ht="24" customHeight="1" thickBot="1">
      <c r="B189" s="33" t="s">
        <v>62</v>
      </c>
      <c r="C189" s="33" t="s">
        <v>61</v>
      </c>
      <c r="D189" s="31" t="s">
        <v>6</v>
      </c>
      <c r="E189" s="69" t="s">
        <v>63</v>
      </c>
      <c r="F189" s="98">
        <v>6152</v>
      </c>
      <c r="G189" s="98"/>
      <c r="H189" s="98"/>
      <c r="I189" s="98"/>
    </row>
    <row r="190" spans="2:9" ht="27" customHeight="1" thickBot="1">
      <c r="B190" s="33"/>
      <c r="C190" s="27"/>
      <c r="D190" s="81"/>
      <c r="E190" s="58" t="s">
        <v>238</v>
      </c>
      <c r="F190" s="98">
        <f>F173+F177+F186</f>
        <v>153839</v>
      </c>
      <c r="G190" s="98"/>
      <c r="H190" s="98"/>
      <c r="I190" s="124"/>
    </row>
    <row r="191" spans="2:9" ht="23.25" customHeight="1" thickBot="1">
      <c r="B191" s="33"/>
      <c r="C191" s="27"/>
      <c r="D191" s="31"/>
      <c r="E191" s="58" t="s">
        <v>241</v>
      </c>
      <c r="F191" s="98">
        <f>F171+F190</f>
        <v>108076173</v>
      </c>
      <c r="G191" s="98">
        <f>G171+G190</f>
        <v>17544405</v>
      </c>
      <c r="H191" s="98">
        <f>H171+H190</f>
        <v>27966125</v>
      </c>
      <c r="I191" s="98">
        <f>I171+I190</f>
        <v>29519572</v>
      </c>
    </row>
    <row r="192" spans="2:9" ht="33.75" customHeight="1">
      <c r="B192" s="128"/>
      <c r="C192" s="79"/>
      <c r="D192" s="129"/>
      <c r="E192" s="130"/>
      <c r="F192" s="7"/>
      <c r="G192" s="7"/>
      <c r="H192" s="9"/>
      <c r="I192" s="9"/>
    </row>
    <row r="193" spans="2:9" ht="26.25" customHeight="1">
      <c r="B193" s="7"/>
      <c r="C193" s="7"/>
      <c r="D193" s="8"/>
      <c r="E193" s="20" t="s">
        <v>44</v>
      </c>
      <c r="F193" s="21"/>
      <c r="G193" s="21" t="s">
        <v>217</v>
      </c>
      <c r="H193" s="21"/>
      <c r="I193" s="21"/>
    </row>
    <row r="194" spans="2:9" ht="27.75" customHeight="1">
      <c r="B194" s="7"/>
      <c r="C194" s="7"/>
      <c r="D194" s="8"/>
      <c r="E194" s="15"/>
      <c r="F194" s="7"/>
      <c r="G194" s="7"/>
      <c r="H194" s="9"/>
      <c r="I194" s="9"/>
    </row>
    <row r="195" spans="4:6" ht="20.25" customHeight="1">
      <c r="D195" s="10"/>
      <c r="F195" s="18"/>
    </row>
    <row r="196" spans="4:9" ht="33" customHeight="1">
      <c r="D196" s="175"/>
      <c r="E196" s="175"/>
      <c r="F196" s="11"/>
      <c r="G196" s="11"/>
      <c r="H196" s="11"/>
      <c r="I196" s="11"/>
    </row>
    <row r="197" spans="4:9" ht="74.25" customHeight="1">
      <c r="D197" s="8"/>
      <c r="E197" s="93"/>
      <c r="F197" s="11"/>
      <c r="G197" s="11"/>
      <c r="H197" s="11"/>
      <c r="I197" s="11"/>
    </row>
    <row r="198" spans="4:9" ht="117" customHeight="1">
      <c r="D198" s="8"/>
      <c r="E198" s="93"/>
      <c r="F198" s="11"/>
      <c r="G198" s="11"/>
      <c r="H198" s="11"/>
      <c r="I198" s="11"/>
    </row>
    <row r="199" spans="4:9" ht="111" customHeight="1">
      <c r="D199" s="8"/>
      <c r="E199" s="93"/>
      <c r="F199" s="11"/>
      <c r="G199" s="11"/>
      <c r="H199" s="11"/>
      <c r="I199" s="11"/>
    </row>
    <row r="200" spans="4:9" ht="26.25" customHeight="1">
      <c r="D200" s="10"/>
      <c r="F200" s="11"/>
      <c r="G200" s="11"/>
      <c r="H200" s="11"/>
      <c r="I200" s="11"/>
    </row>
    <row r="201" spans="4:9" ht="26.25" customHeight="1">
      <c r="D201" s="10"/>
      <c r="F201" s="11"/>
      <c r="G201" s="11"/>
      <c r="H201" s="11"/>
      <c r="I201" s="11"/>
    </row>
    <row r="202" spans="4:9" ht="26.25" customHeight="1">
      <c r="D202" s="10"/>
      <c r="F202" s="11"/>
      <c r="G202" s="11"/>
      <c r="H202" s="11"/>
      <c r="I202" s="11"/>
    </row>
    <row r="203" spans="4:9" ht="26.25" customHeight="1">
      <c r="D203" s="10"/>
      <c r="F203" s="11"/>
      <c r="G203" s="11"/>
      <c r="H203" s="11"/>
      <c r="I203" s="11"/>
    </row>
    <row r="204" spans="4:7" ht="26.25" customHeight="1">
      <c r="D204" s="10"/>
      <c r="F204" s="18"/>
      <c r="G204" s="11"/>
    </row>
    <row r="205" spans="4:7" ht="28.5" customHeight="1">
      <c r="D205" s="10"/>
      <c r="F205" s="18"/>
      <c r="G205" s="18"/>
    </row>
    <row r="206" spans="4:7" ht="29.25" customHeight="1">
      <c r="D206" s="10"/>
      <c r="E206" s="17" t="s">
        <v>97</v>
      </c>
      <c r="F206" s="47">
        <f>F60+F63</f>
        <v>33717615</v>
      </c>
      <c r="G206" s="11"/>
    </row>
    <row r="207" spans="4:7" ht="35.25" customHeight="1">
      <c r="D207" s="10"/>
      <c r="E207" s="17" t="s">
        <v>94</v>
      </c>
      <c r="F207" s="19">
        <f>F127</f>
        <v>426394</v>
      </c>
      <c r="G207" s="12"/>
    </row>
    <row r="208" spans="4:8" ht="25.5" customHeight="1">
      <c r="D208" s="10"/>
      <c r="E208" s="17" t="s">
        <v>95</v>
      </c>
      <c r="F208" s="45">
        <f>F80+F83+F86+F89+F92+F95+F98+F102+F105+F108+F111+F114</f>
        <v>42793565</v>
      </c>
      <c r="G208" s="11"/>
      <c r="H208" s="18"/>
    </row>
    <row r="209" spans="4:9" ht="33" customHeight="1">
      <c r="D209" s="10"/>
      <c r="E209" s="17" t="s">
        <v>96</v>
      </c>
      <c r="F209" s="18">
        <f>F67+F69</f>
        <v>11559</v>
      </c>
      <c r="G209" s="18"/>
      <c r="H209" s="18"/>
      <c r="I209" s="18"/>
    </row>
    <row r="210" spans="4:9" ht="33" customHeight="1">
      <c r="D210" s="10"/>
      <c r="E210" s="16"/>
      <c r="F210" s="18"/>
      <c r="G210" s="18"/>
      <c r="H210" s="18"/>
      <c r="I210" s="18"/>
    </row>
    <row r="211" spans="4:9" ht="18" customHeight="1">
      <c r="D211" s="10"/>
      <c r="E211" s="17" t="s">
        <v>120</v>
      </c>
      <c r="F211" s="18">
        <f>F18+F52+F149+F170+F138</f>
        <v>18974482</v>
      </c>
      <c r="G211" s="18">
        <f>G18+G52+G149+G170+G138</f>
        <v>14271150</v>
      </c>
      <c r="H211" s="18">
        <f>H18+H52+H149+H170+H138</f>
        <v>18295125</v>
      </c>
      <c r="I211" s="18">
        <f>I18+I52+I149+I170+I138</f>
        <v>19271697</v>
      </c>
    </row>
    <row r="212" spans="4:7" ht="37.5" customHeight="1">
      <c r="D212" s="10"/>
      <c r="E212" s="17"/>
      <c r="F212" s="11"/>
      <c r="G212" s="11"/>
    </row>
    <row r="213" ht="33.75" customHeight="1">
      <c r="D213" s="10"/>
    </row>
    <row r="214" spans="4:9" ht="33.75" customHeight="1">
      <c r="D214" s="10"/>
      <c r="F214" s="18"/>
      <c r="G214" s="18"/>
      <c r="H214" s="18"/>
      <c r="I214" s="18"/>
    </row>
    <row r="215" ht="29.25" customHeight="1">
      <c r="D215" s="10"/>
    </row>
    <row r="216" ht="32.25" customHeight="1">
      <c r="D216" s="10"/>
    </row>
    <row r="217" ht="37.5" customHeight="1">
      <c r="D217" s="10"/>
    </row>
    <row r="218" ht="37.5" customHeight="1">
      <c r="D218" s="10"/>
    </row>
    <row r="219" ht="45.75" customHeight="1">
      <c r="D219" s="10"/>
    </row>
    <row r="220" ht="28.5" customHeight="1">
      <c r="D220" s="10"/>
    </row>
    <row r="221" ht="45.75" customHeight="1">
      <c r="D221" s="10"/>
    </row>
    <row r="222" ht="25.5" customHeight="1">
      <c r="D222" s="10"/>
    </row>
    <row r="223" ht="25.5" customHeight="1">
      <c r="D223" s="10"/>
    </row>
    <row r="224" ht="25.5" customHeight="1">
      <c r="D224" s="10"/>
    </row>
    <row r="225" ht="25.5" customHeight="1">
      <c r="D225" s="10"/>
    </row>
    <row r="226" ht="25.5" customHeight="1">
      <c r="D226" s="10"/>
    </row>
    <row r="227" ht="33" customHeight="1">
      <c r="D227" s="10"/>
    </row>
    <row r="228" ht="25.5" customHeight="1">
      <c r="D228" s="10"/>
    </row>
    <row r="229" ht="25.5" customHeight="1">
      <c r="D229" s="10"/>
    </row>
    <row r="230" ht="34.5" customHeight="1">
      <c r="D230" s="10"/>
    </row>
    <row r="231" ht="23.25" customHeight="1">
      <c r="D231" s="10"/>
    </row>
    <row r="232" ht="26.25" customHeight="1">
      <c r="D232" s="10"/>
    </row>
    <row r="233" ht="45" customHeight="1">
      <c r="D233" s="10"/>
    </row>
    <row r="234" ht="31.5" customHeight="1">
      <c r="D234" s="10"/>
    </row>
    <row r="235" ht="24" customHeight="1">
      <c r="D235" s="10"/>
    </row>
    <row r="236" ht="33.75" customHeight="1">
      <c r="D236" s="10"/>
    </row>
    <row r="237" ht="31.5" customHeight="1">
      <c r="D237" s="10"/>
    </row>
    <row r="238" ht="24" customHeight="1">
      <c r="D238" s="10"/>
    </row>
    <row r="239" ht="20.25" customHeight="1">
      <c r="D239" s="10"/>
    </row>
    <row r="240" ht="22.5" customHeight="1">
      <c r="D240" s="10"/>
    </row>
    <row r="241" ht="17.25" customHeight="1">
      <c r="D241" s="10"/>
    </row>
    <row r="242" ht="18.75" customHeight="1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spans="2:9" s="2" customFormat="1" ht="12.75">
      <c r="B256" s="4"/>
      <c r="C256" s="4"/>
      <c r="D256" s="10"/>
      <c r="E256" s="13"/>
      <c r="F256" s="4"/>
      <c r="G256" s="4"/>
      <c r="H256" s="4"/>
      <c r="I256" s="4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</sheetData>
  <sheetProtection/>
  <mergeCells count="35">
    <mergeCell ref="D196:E196"/>
    <mergeCell ref="C118:C119"/>
    <mergeCell ref="B118:B119"/>
    <mergeCell ref="D9:D12"/>
    <mergeCell ref="B131:B132"/>
    <mergeCell ref="B123:B124"/>
    <mergeCell ref="C123:C124"/>
    <mergeCell ref="E9:E12"/>
    <mergeCell ref="C9:C12"/>
    <mergeCell ref="B9:B12"/>
    <mergeCell ref="G9:G12"/>
    <mergeCell ref="H9:H12"/>
    <mergeCell ref="I123:I124"/>
    <mergeCell ref="D123:D124"/>
    <mergeCell ref="E123:E124"/>
    <mergeCell ref="F123:F124"/>
    <mergeCell ref="G123:G124"/>
    <mergeCell ref="I9:I12"/>
    <mergeCell ref="C131:C132"/>
    <mergeCell ref="D131:D132"/>
    <mergeCell ref="E131:E132"/>
    <mergeCell ref="F131:F132"/>
    <mergeCell ref="H123:H124"/>
    <mergeCell ref="I131:I132"/>
    <mergeCell ref="G131:G132"/>
    <mergeCell ref="H131:H132"/>
    <mergeCell ref="F9:F12"/>
    <mergeCell ref="H184:H185"/>
    <mergeCell ref="I184:I185"/>
    <mergeCell ref="B184:B185"/>
    <mergeCell ref="C184:C185"/>
    <mergeCell ref="D184:D185"/>
    <mergeCell ref="E184:E185"/>
    <mergeCell ref="F184:F185"/>
    <mergeCell ref="G184:G185"/>
  </mergeCells>
  <printOptions/>
  <pageMargins left="0.2362204724409449" right="0" top="0.31496062992125984" bottom="0.1968503937007874" header="0.2755905511811024" footer="0.2362204724409449"/>
  <pageSetup fitToHeight="4" fitToWidth="4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2020-02-13T14:49:24Z</cp:lastPrinted>
  <dcterms:created xsi:type="dcterms:W3CDTF">2016-03-21T14:24:29Z</dcterms:created>
  <dcterms:modified xsi:type="dcterms:W3CDTF">2020-02-13T14:55:11Z</dcterms:modified>
  <cp:category/>
  <cp:version/>
  <cp:contentType/>
  <cp:contentStatus/>
</cp:coreProperties>
</file>