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015 рік" sheetId="1" r:id="rId1"/>
  </sheets>
  <definedNames>
    <definedName name="_xlnm.Print_Area" localSheetId="0">'2015 рік'!$A$1:$U$96</definedName>
    <definedName name="_xlnm.Print_Titles" localSheetId="0">'2015 рік'!$7:$13</definedName>
  </definedNames>
  <calcPr fullCalcOnLoad="1"/>
</workbook>
</file>

<file path=xl/sharedStrings.xml><?xml version="1.0" encoding="utf-8"?>
<sst xmlns="http://schemas.openxmlformats.org/spreadsheetml/2006/main" count="170" uniqueCount="114">
  <si>
    <t>Додаток  2</t>
  </si>
  <si>
    <t xml:space="preserve">до  рішення   районної </t>
  </si>
  <si>
    <t>Виконання видаткової частини бюджету Бабушкінського району</t>
  </si>
  <si>
    <t>у місті Дніпропетровську ради</t>
  </si>
  <si>
    <t xml:space="preserve">                                  за 2015 рік</t>
  </si>
  <si>
    <t>Від 11.03.2016р.  № 5</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</si>
  <si>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</si>
  <si>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</si>
  <si>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</si>
  <si>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</si>
  <si>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</si>
  <si>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</si>
  <si>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</si>
  <si>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</si>
  <si>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</si>
  <si>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</si>
  <si>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</si>
  <si>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</si>
  <si>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</si>
  <si>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</si>
  <si>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</si>
  <si>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2015 рік</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</si>
  <si>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</si>
  <si>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</si>
  <si>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</si>
  <si>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</si>
  <si>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</si>
  <si>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</si>
  <si>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</si>
  <si>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</si>
  <si>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</si>
  <si>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</si>
  <si>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</si>
  <si>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</si>
  <si>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</si>
  <si>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</si>
  <si>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на 2015 р.</t>
  </si>
  <si>
    <t>на 2015р.</t>
  </si>
  <si>
    <t xml:space="preserve">на звітній </t>
  </si>
  <si>
    <t>Державне управління, всього:</t>
  </si>
  <si>
    <t>Органи місцевого самоврядування, утримання апарату управління</t>
  </si>
  <si>
    <t>Освіта, всього:</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</si>
  <si>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</si>
  <si>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</si>
  <si>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</si>
  <si>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</si>
  <si>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</si>
  <si>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</si>
  <si>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</si>
  <si>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</si>
  <si>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</si>
  <si>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</si>
  <si>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</si>
  <si>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</si>
  <si>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</si>
  <si>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</si>
  <si>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</si>
  <si>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</si>
  <si>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</si>
  <si>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</si>
  <si>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</si>
  <si>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</si>
  <si>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</si>
  <si>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Допомога до досягнення дитиною трирічного віку</t>
  </si>
  <si>
    <t xml:space="preserve">Допомога при народженні дитини  </t>
  </si>
  <si>
    <t>Допомога на дітей, над якими встановлено опіку чи піклування</t>
  </si>
  <si>
    <t xml:space="preserve">Допомога на дітей одиноким матерям </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</si>
  <si>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</si>
  <si>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</si>
  <si>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</si>
  <si>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</si>
  <si>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</si>
  <si>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Компенсація  населенню додаткових витрат на оплату послуг газопостачання, центрального опалення та централізованого постачання горячої води</t>
  </si>
  <si>
    <t>Інші видатки на соціальний захист населення</t>
  </si>
  <si>
    <t>Допомога на догляд за інвалідом I-II групи внаслідок психічного розладу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</si>
  <si>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</si>
  <si>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 xml:space="preserve">Інші програми соціального захисту дітей </t>
  </si>
  <si>
    <t xml:space="preserve">Утримання центрів соціальних служб для сім"ї, дітей та молоді </t>
  </si>
  <si>
    <t>Програма і заходи центру соціальних служб для сім"ї, дітей та молоді</t>
  </si>
  <si>
    <t>Соціальні програми і заходи державних органів у справах молоді</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</si>
  <si>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</si>
  <si>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 xml:space="preserve">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</si>
  <si>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</si>
  <si>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 xml:space="preserve">Фінансова підтримка громадських організацій інвалідів і ветеранів </t>
  </si>
  <si>
    <t xml:space="preserve">Державна соц. допомога інвалідам з дитинства та дітям-інвалідам </t>
  </si>
  <si>
    <t>Житлово-комунальне господарство, всього:</t>
  </si>
  <si>
    <t>Житлово-експлутаційне господарство</t>
  </si>
  <si>
    <t>Капытальний ремонт житлового фонду об'єднань співвласників багатоквартирних будинків</t>
  </si>
  <si>
    <t>Благоустрій міст,сіл, селищ</t>
  </si>
  <si>
    <t>Культура і мистецтво, всього:</t>
  </si>
  <si>
    <t>Видатки на заходи, передбачені державними і місцевими програмами розвитку культури і мистецтва</t>
  </si>
  <si>
    <t>Фізична культура і спорт, всього:</t>
  </si>
  <si>
    <t>Проведення навчально-тренувальних зборів і змагань</t>
  </si>
  <si>
    <t>Проведення навчально тренувальних зборів і змагань з неолімпійських видів спорту</t>
  </si>
  <si>
    <t>Будівництво, всього:</t>
  </si>
  <si>
    <t>Капітальні вкладення</t>
  </si>
  <si>
    <t>Збереження, розвиток, реконструкція та реставрація пам"яток історії та культури</t>
  </si>
  <si>
    <t>Інші послуги, пов`язані з економічною діяльністю, всього:</t>
  </si>
  <si>
    <t>Фінансування енергозберігаючих заходів </t>
  </si>
  <si>
    <t>Охорона навколишнього природного середовища та ядерна безпека, всього:</t>
  </si>
  <si>
    <t>Інші природоохоронні заходи</t>
  </si>
  <si>
    <t>Запобігання та ліквідація надзвичайних ситуацій та наслідків стихійного лиха, всього:</t>
  </si>
  <si>
    <t>Видатки на запобігання та ліквідацію надзвичайних ситуацій та наслідків стихійного лиха</t>
  </si>
  <si>
    <t>Цільові фонди, всього:</t>
  </si>
  <si>
    <t>Охорона та раціональне використання природних ресурсів</t>
  </si>
  <si>
    <t>Утилізація відходів</t>
  </si>
  <si>
    <t>Видатки, не віднесені до основних груп, всього:</t>
  </si>
  <si>
    <t>Проведення виборів народних депутатів Верховної Ради Автономної Республіки Крим, місцевих рад та сільських, селищних, міських голів</t>
  </si>
  <si>
    <t>Інші видатки</t>
  </si>
  <si>
    <t>РАЗОМ ВИДАТКІВ</t>
  </si>
  <si>
    <t>Всього видатків</t>
  </si>
  <si>
    <t xml:space="preserve"> </t>
  </si>
  <si>
    <t>Голова районної у місті Дніпропетровську ради</t>
  </si>
  <si>
    <t>М.П.Ситник</t>
  </si>
</sst>
</file>

<file path=xl/styles.xml><?xml version="1.0" encoding="utf-8"?>
<styleSheet xmlns="http://schemas.openxmlformats.org/spreadsheetml/2006/main">
  <numFmts count="8">
    <numFmt numFmtId="164" formatCode="GENERAL"/>
    <numFmt numFmtId="165" formatCode="0.0000"/>
    <numFmt numFmtId="166" formatCode="000000"/>
    <numFmt numFmtId="167" formatCode="0.000"/>
    <numFmt numFmtId="168" formatCode="0.0"/>
    <numFmt numFmtId="169" formatCode="#,##0.0_ ;\-#,##0.0\ "/>
    <numFmt numFmtId="170" formatCode="_-* #,##0.0_р_._-;\-* #,##0.0_р_._-;_-* \-?_р_._-;_-@_-"/>
    <numFmt numFmtId="171" formatCode="0.00"/>
  </numFmts>
  <fonts count="28">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Cyr"/>
      <family val="2"/>
    </font>
    <font>
      <b/>
      <sz val="10"/>
      <name val="Arial Cyr"/>
      <family val="2"/>
    </font>
    <font>
      <b/>
      <sz val="11"/>
      <name val="Arial Cyr"/>
      <family val="2"/>
    </font>
    <font>
      <b/>
      <sz val="10"/>
      <name val="Arial"/>
      <family val="2"/>
    </font>
    <font>
      <i/>
      <sz val="10"/>
      <name val="Arial Cyr"/>
      <family val="2"/>
    </font>
    <font>
      <sz val="11"/>
      <name val="Arial"/>
      <family val="2"/>
    </font>
    <font>
      <b/>
      <sz val="11"/>
      <name val="Arial"/>
      <family val="2"/>
    </font>
    <font>
      <sz val="14"/>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59"/>
      </left>
      <right style="medium">
        <color indexed="59"/>
      </right>
      <top style="medium">
        <color indexed="59"/>
      </top>
      <bottom>
        <color indexed="63"/>
      </bottom>
    </border>
    <border>
      <left>
        <color indexed="63"/>
      </left>
      <right style="medium">
        <color indexed="59"/>
      </right>
      <top style="medium">
        <color indexed="59"/>
      </top>
      <bottom>
        <color indexed="63"/>
      </bottom>
    </border>
    <border>
      <left style="medium">
        <color indexed="59"/>
      </left>
      <right style="medium">
        <color indexed="59"/>
      </right>
      <top style="medium">
        <color indexed="59"/>
      </top>
      <bottom style="medium">
        <color indexed="59"/>
      </bottom>
    </border>
    <border>
      <left style="medium">
        <color indexed="59"/>
      </left>
      <right style="medium">
        <color indexed="59"/>
      </right>
      <top>
        <color indexed="63"/>
      </top>
      <bottom>
        <color indexed="63"/>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medium">
        <color indexed="59"/>
      </left>
      <right style="medium">
        <color indexed="59"/>
      </right>
      <top>
        <color indexed="63"/>
      </top>
      <bottom style="medium">
        <color indexed="59"/>
      </bottom>
    </border>
    <border>
      <left>
        <color indexed="63"/>
      </left>
      <right>
        <color indexed="63"/>
      </right>
      <top>
        <color indexed="63"/>
      </top>
      <bottom style="medium">
        <color indexed="59"/>
      </bottom>
    </border>
    <border>
      <left style="medium">
        <color indexed="59"/>
      </left>
      <right>
        <color indexed="63"/>
      </right>
      <top>
        <color indexed="63"/>
      </top>
      <bottom style="medium">
        <color indexed="59"/>
      </bottom>
    </border>
    <border>
      <left>
        <color indexed="63"/>
      </left>
      <right style="medium">
        <color indexed="59"/>
      </right>
      <top>
        <color indexed="63"/>
      </top>
      <bottom style="medium">
        <color indexed="59"/>
      </bottom>
    </border>
    <border>
      <left style="medium">
        <color indexed="59"/>
      </left>
      <right style="medium">
        <color indexed="59"/>
      </right>
      <top style="medium">
        <color indexed="59"/>
      </top>
      <bottom style="thin">
        <color indexed="59"/>
      </bottom>
    </border>
    <border>
      <left style="medium">
        <color indexed="59"/>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style="medium">
        <color indexed="59"/>
      </left>
      <right style="medium">
        <color indexed="59"/>
      </right>
      <top style="thin">
        <color indexed="59"/>
      </top>
      <bottom>
        <color indexed="63"/>
      </bottom>
    </border>
    <border>
      <left style="medium">
        <color indexed="59"/>
      </left>
      <right style="medium">
        <color indexed="59"/>
      </right>
      <top style="thin">
        <color indexed="59"/>
      </top>
      <bottom style="medium">
        <color indexed="59"/>
      </bottom>
    </border>
    <border>
      <left style="medium">
        <color indexed="59"/>
      </left>
      <right>
        <color indexed="63"/>
      </right>
      <top>
        <color indexed="63"/>
      </top>
      <bottom style="thin">
        <color indexed="59"/>
      </bottom>
    </border>
    <border>
      <left style="medium">
        <color indexed="59"/>
      </left>
      <right>
        <color indexed="63"/>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medium">
        <color indexed="59"/>
      </bottom>
    </border>
    <border>
      <left style="medium">
        <color indexed="59"/>
      </left>
      <right>
        <color indexed="63"/>
      </right>
      <top style="thin">
        <color indexed="59"/>
      </top>
      <bottom>
        <color indexed="63"/>
      </bottom>
    </border>
    <border>
      <left>
        <color indexed="63"/>
      </left>
      <right style="medium">
        <color indexed="59"/>
      </right>
      <top>
        <color indexed="63"/>
      </top>
      <bottom style="thin">
        <color indexed="59"/>
      </bottom>
    </border>
    <border>
      <left>
        <color indexed="63"/>
      </left>
      <right>
        <color indexed="63"/>
      </right>
      <top style="thin">
        <color indexed="59"/>
      </top>
      <bottom style="thin">
        <color indexed="59"/>
      </bottom>
    </border>
    <border>
      <left>
        <color indexed="63"/>
      </left>
      <right>
        <color indexed="63"/>
      </right>
      <top style="medium">
        <color indexed="59"/>
      </top>
      <bottom style="medium">
        <color indexed="59"/>
      </bottom>
    </border>
    <border>
      <left style="medium">
        <color indexed="59"/>
      </left>
      <right>
        <color indexed="63"/>
      </right>
      <top style="thin">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medium">
        <color indexed="59"/>
      </top>
      <bottom style="medium">
        <color indexed="59"/>
      </bottom>
    </border>
    <border>
      <left>
        <color indexed="63"/>
      </left>
      <right style="thin">
        <color indexed="59"/>
      </right>
      <top style="medium">
        <color indexed="59"/>
      </top>
      <bottom style="medium">
        <color indexed="59"/>
      </bottom>
    </border>
    <border>
      <left style="thin">
        <color indexed="59"/>
      </left>
      <right>
        <color indexed="63"/>
      </right>
      <top style="medium">
        <color indexed="59"/>
      </top>
      <bottom style="medium">
        <color indexed="59"/>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0" borderId="0">
      <alignment/>
      <protection/>
    </xf>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158">
    <xf numFmtId="164" fontId="0" fillId="0" borderId="0" xfId="0" applyAlignment="1">
      <alignment/>
    </xf>
    <xf numFmtId="164" fontId="0" fillId="0" borderId="0" xfId="0" applyFont="1" applyFill="1" applyAlignment="1">
      <alignment/>
    </xf>
    <xf numFmtId="164" fontId="0" fillId="24" borderId="0" xfId="0" applyFont="1" applyFill="1" applyAlignment="1">
      <alignment/>
    </xf>
    <xf numFmtId="164" fontId="0" fillId="0" borderId="0" xfId="0" applyFont="1" applyFill="1" applyAlignment="1">
      <alignment horizontal="center" vertical="distributed" wrapText="1"/>
    </xf>
    <xf numFmtId="164" fontId="0" fillId="0" borderId="0" xfId="0" applyFont="1" applyFill="1" applyBorder="1" applyAlignment="1">
      <alignment/>
    </xf>
    <xf numFmtId="164" fontId="13" fillId="0" borderId="0" xfId="55" applyFont="1" applyFill="1">
      <alignment/>
      <protection/>
    </xf>
    <xf numFmtId="164" fontId="19" fillId="0" borderId="0" xfId="55" applyFont="1">
      <alignment/>
      <protection/>
    </xf>
    <xf numFmtId="164" fontId="20" fillId="0" borderId="0" xfId="0" applyFont="1" applyBorder="1" applyAlignment="1">
      <alignment/>
    </xf>
    <xf numFmtId="164" fontId="21" fillId="0" borderId="0" xfId="0" applyFont="1" applyFill="1" applyAlignment="1">
      <alignment/>
    </xf>
    <xf numFmtId="164" fontId="19" fillId="0" borderId="0" xfId="0" applyFont="1" applyFill="1" applyAlignment="1">
      <alignment/>
    </xf>
    <xf numFmtId="164" fontId="19" fillId="0" borderId="0" xfId="0" applyFont="1" applyFill="1" applyAlignment="1">
      <alignment horizontal="center" vertical="distributed" wrapText="1"/>
    </xf>
    <xf numFmtId="164" fontId="20" fillId="0" borderId="0" xfId="0" applyFont="1" applyFill="1" applyAlignment="1">
      <alignment/>
    </xf>
    <xf numFmtId="164" fontId="20" fillId="24" borderId="0" xfId="0" applyFont="1" applyFill="1" applyAlignment="1">
      <alignment/>
    </xf>
    <xf numFmtId="164" fontId="21" fillId="0" borderId="0" xfId="0" applyFont="1" applyFill="1" applyBorder="1" applyAlignment="1">
      <alignment horizontal="center"/>
    </xf>
    <xf numFmtId="164" fontId="21" fillId="0" borderId="0" xfId="0" applyFont="1" applyFill="1" applyAlignment="1">
      <alignment/>
    </xf>
    <xf numFmtId="164" fontId="19" fillId="24" borderId="0" xfId="0" applyFont="1" applyFill="1" applyAlignment="1">
      <alignment/>
    </xf>
    <xf numFmtId="164" fontId="21" fillId="0" borderId="0" xfId="0" applyFont="1" applyFill="1" applyAlignment="1">
      <alignment horizontal="center" vertical="distributed" wrapText="1"/>
    </xf>
    <xf numFmtId="164" fontId="20" fillId="0" borderId="0" xfId="0" applyFont="1" applyFill="1" applyAlignment="1">
      <alignment horizontal="center" vertical="distributed" wrapText="1"/>
    </xf>
    <xf numFmtId="164" fontId="0" fillId="0" borderId="10" xfId="0" applyFont="1" applyFill="1" applyBorder="1" applyAlignment="1">
      <alignment horizontal="center"/>
    </xf>
    <xf numFmtId="164" fontId="0" fillId="0" borderId="11" xfId="0" applyFont="1" applyFill="1" applyBorder="1" applyAlignment="1">
      <alignment horizontal="center"/>
    </xf>
    <xf numFmtId="164" fontId="0" fillId="0" borderId="12" xfId="0"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Alignment="1">
      <alignment horizontal="center"/>
    </xf>
    <xf numFmtId="164" fontId="0" fillId="0" borderId="13" xfId="0" applyFont="1" applyFill="1" applyBorder="1" applyAlignment="1">
      <alignment horizontal="center"/>
    </xf>
    <xf numFmtId="164" fontId="0" fillId="24" borderId="14" xfId="0" applyFont="1" applyFill="1" applyBorder="1" applyAlignment="1">
      <alignment horizontal="center"/>
    </xf>
    <xf numFmtId="164" fontId="0" fillId="0" borderId="15" xfId="0" applyFont="1" applyFill="1" applyBorder="1" applyAlignment="1">
      <alignment horizontal="center"/>
    </xf>
    <xf numFmtId="164" fontId="0" fillId="0" borderId="14" xfId="0" applyFont="1" applyFill="1" applyBorder="1" applyAlignment="1">
      <alignment horizontal="center"/>
    </xf>
    <xf numFmtId="164" fontId="0" fillId="0" borderId="10" xfId="0" applyFont="1" applyFill="1" applyBorder="1" applyAlignment="1">
      <alignment horizontal="center" vertical="distributed" wrapText="1"/>
    </xf>
    <xf numFmtId="164" fontId="0" fillId="24" borderId="16" xfId="0" applyFont="1" applyFill="1" applyBorder="1" applyAlignment="1">
      <alignment horizontal="center"/>
    </xf>
    <xf numFmtId="164" fontId="0" fillId="0" borderId="16" xfId="0" applyFont="1" applyFill="1" applyBorder="1" applyAlignment="1">
      <alignment horizontal="center"/>
    </xf>
    <xf numFmtId="164" fontId="0" fillId="0" borderId="13" xfId="0" applyFont="1" applyFill="1" applyBorder="1" applyAlignment="1">
      <alignment horizontal="center" vertical="distributed" wrapText="1"/>
    </xf>
    <xf numFmtId="164" fontId="0" fillId="0" borderId="17" xfId="0" applyFont="1" applyFill="1" applyBorder="1" applyAlignment="1">
      <alignment horizontal="center"/>
    </xf>
    <xf numFmtId="164" fontId="0" fillId="24" borderId="13" xfId="0" applyFont="1" applyFill="1" applyBorder="1" applyAlignment="1">
      <alignment horizontal="center"/>
    </xf>
    <xf numFmtId="164" fontId="0" fillId="24" borderId="0" xfId="0" applyFont="1" applyFill="1" applyBorder="1" applyAlignment="1">
      <alignment horizontal="center"/>
    </xf>
    <xf numFmtId="164" fontId="0" fillId="24" borderId="13" xfId="0" applyFont="1" applyFill="1" applyBorder="1" applyAlignment="1">
      <alignment horizontal="center" vertical="distributed" wrapText="1"/>
    </xf>
    <xf numFmtId="164" fontId="0" fillId="24" borderId="17" xfId="0" applyFont="1" applyFill="1" applyBorder="1" applyAlignment="1">
      <alignment horizontal="center"/>
    </xf>
    <xf numFmtId="164" fontId="0" fillId="0" borderId="18" xfId="0" applyFont="1" applyFill="1" applyBorder="1" applyAlignment="1">
      <alignment horizontal="center"/>
    </xf>
    <xf numFmtId="164" fontId="0" fillId="0" borderId="19" xfId="0" applyFont="1" applyFill="1" applyBorder="1" applyAlignment="1">
      <alignment horizontal="center"/>
    </xf>
    <xf numFmtId="164" fontId="0" fillId="24" borderId="20" xfId="0" applyFont="1" applyFill="1" applyBorder="1" applyAlignment="1">
      <alignment horizontal="center"/>
    </xf>
    <xf numFmtId="164" fontId="0" fillId="24" borderId="18" xfId="0" applyFont="1" applyFill="1" applyBorder="1" applyAlignment="1">
      <alignment horizontal="center"/>
    </xf>
    <xf numFmtId="164" fontId="0" fillId="24" borderId="19" xfId="0" applyFont="1" applyFill="1" applyBorder="1" applyAlignment="1">
      <alignment horizontal="center"/>
    </xf>
    <xf numFmtId="164" fontId="0" fillId="24" borderId="18" xfId="0" applyFont="1" applyFill="1" applyBorder="1" applyAlignment="1">
      <alignment horizontal="center" vertical="distributed" wrapText="1"/>
    </xf>
    <xf numFmtId="164" fontId="0" fillId="24" borderId="21" xfId="0" applyFont="1" applyFill="1" applyBorder="1" applyAlignment="1">
      <alignment horizontal="center"/>
    </xf>
    <xf numFmtId="165" fontId="0" fillId="0" borderId="0" xfId="0" applyNumberFormat="1" applyFont="1" applyFill="1" applyBorder="1" applyAlignment="1">
      <alignment horizontal="center"/>
    </xf>
    <xf numFmtId="166" fontId="20" fillId="0" borderId="22" xfId="0" applyNumberFormat="1" applyFont="1" applyFill="1" applyBorder="1" applyAlignment="1">
      <alignment horizontal="center"/>
    </xf>
    <xf numFmtId="164" fontId="20" fillId="0" borderId="22" xfId="0" applyFont="1" applyFill="1" applyBorder="1" applyAlignment="1">
      <alignment/>
    </xf>
    <xf numFmtId="167" fontId="22" fillId="24" borderId="12" xfId="0" applyNumberFormat="1" applyFont="1" applyFill="1" applyBorder="1" applyAlignment="1">
      <alignment horizontal="center" vertical="center"/>
    </xf>
    <xf numFmtId="168" fontId="22" fillId="24" borderId="12" xfId="0" applyNumberFormat="1" applyFont="1" applyFill="1" applyBorder="1" applyAlignment="1">
      <alignment horizontal="center" vertical="center"/>
    </xf>
    <xf numFmtId="164" fontId="0" fillId="0" borderId="15" xfId="0" applyFont="1" applyFill="1" applyBorder="1" applyAlignment="1">
      <alignment/>
    </xf>
    <xf numFmtId="166" fontId="0" fillId="0" borderId="18" xfId="0" applyNumberFormat="1" applyFont="1" applyFill="1" applyBorder="1" applyAlignment="1">
      <alignment horizontal="center"/>
    </xf>
    <xf numFmtId="164" fontId="0" fillId="0" borderId="18" xfId="0" applyFont="1" applyFill="1" applyBorder="1" applyAlignment="1">
      <alignment/>
    </xf>
    <xf numFmtId="167" fontId="0" fillId="24" borderId="12" xfId="0" applyNumberFormat="1" applyFont="1" applyFill="1" applyBorder="1" applyAlignment="1">
      <alignment horizontal="center" vertical="center"/>
    </xf>
    <xf numFmtId="168" fontId="0" fillId="24" borderId="12" xfId="0" applyNumberFormat="1" applyFont="1" applyFill="1" applyBorder="1" applyAlignment="1">
      <alignment horizontal="center" vertical="center"/>
    </xf>
    <xf numFmtId="167" fontId="13" fillId="24" borderId="12" xfId="0" applyNumberFormat="1" applyFont="1" applyFill="1" applyBorder="1" applyAlignment="1">
      <alignment horizontal="center" vertical="center"/>
    </xf>
    <xf numFmtId="164" fontId="0" fillId="0" borderId="19" xfId="0" applyFont="1" applyFill="1" applyBorder="1" applyAlignment="1">
      <alignment/>
    </xf>
    <xf numFmtId="166" fontId="20" fillId="0" borderId="12" xfId="0" applyNumberFormat="1" applyFont="1" applyFill="1" applyBorder="1" applyAlignment="1">
      <alignment horizontal="center"/>
    </xf>
    <xf numFmtId="164" fontId="20" fillId="0" borderId="12" xfId="0" applyFont="1" applyFill="1" applyBorder="1" applyAlignment="1">
      <alignment/>
    </xf>
    <xf numFmtId="167" fontId="22" fillId="24" borderId="12" xfId="0" applyNumberFormat="1" applyFont="1" applyFill="1" applyBorder="1" applyAlignment="1">
      <alignment horizontal="center" vertical="center"/>
    </xf>
    <xf numFmtId="169" fontId="22" fillId="24" borderId="12" xfId="0" applyNumberFormat="1" applyFont="1" applyFill="1" applyBorder="1" applyAlignment="1">
      <alignment horizontal="center" vertical="center"/>
    </xf>
    <xf numFmtId="168" fontId="22" fillId="24" borderId="12" xfId="0" applyNumberFormat="1" applyFont="1" applyFill="1" applyBorder="1" applyAlignment="1">
      <alignment horizontal="center" vertical="center"/>
    </xf>
    <xf numFmtId="166" fontId="0" fillId="0" borderId="23" xfId="0" applyNumberFormat="1" applyFont="1" applyFill="1" applyBorder="1" applyAlignment="1">
      <alignment horizontal="center"/>
    </xf>
    <xf numFmtId="164" fontId="0" fillId="0" borderId="23" xfId="0" applyFont="1" applyFill="1" applyBorder="1" applyAlignment="1">
      <alignment/>
    </xf>
    <xf numFmtId="169" fontId="0" fillId="24" borderId="12" xfId="0" applyNumberFormat="1" applyFont="1" applyFill="1" applyBorder="1" applyAlignment="1">
      <alignment horizontal="center" vertical="center"/>
    </xf>
    <xf numFmtId="166" fontId="0" fillId="0" borderId="24" xfId="0" applyNumberFormat="1" applyFont="1" applyFill="1" applyBorder="1" applyAlignment="1">
      <alignment horizontal="center" vertical="distributed" wrapText="1"/>
    </xf>
    <xf numFmtId="164" fontId="0" fillId="0" borderId="24" xfId="0" applyFont="1" applyFill="1" applyBorder="1" applyAlignment="1">
      <alignment vertical="distributed" wrapText="1"/>
    </xf>
    <xf numFmtId="164" fontId="0" fillId="0" borderId="0" xfId="0" applyFont="1" applyFill="1" applyBorder="1" applyAlignment="1">
      <alignment vertical="distributed" wrapText="1"/>
    </xf>
    <xf numFmtId="166" fontId="0" fillId="0" borderId="24" xfId="0" applyNumberFormat="1" applyFont="1" applyFill="1" applyBorder="1" applyAlignment="1">
      <alignment horizontal="center"/>
    </xf>
    <xf numFmtId="164" fontId="0" fillId="0" borderId="24" xfId="0" applyFont="1" applyFill="1" applyBorder="1" applyAlignment="1">
      <alignment/>
    </xf>
    <xf numFmtId="166" fontId="0" fillId="0" borderId="25" xfId="0" applyNumberFormat="1" applyFont="1" applyFill="1" applyBorder="1" applyAlignment="1">
      <alignment horizontal="center" vertical="center" wrapText="1"/>
    </xf>
    <xf numFmtId="164" fontId="0" fillId="0" borderId="26" xfId="0" applyFont="1" applyFill="1" applyBorder="1" applyAlignment="1">
      <alignment wrapText="1"/>
    </xf>
    <xf numFmtId="164" fontId="20" fillId="0" borderId="26" xfId="0" applyFont="1" applyFill="1" applyBorder="1" applyAlignment="1">
      <alignment/>
    </xf>
    <xf numFmtId="169" fontId="22" fillId="24" borderId="12" xfId="0" applyNumberFormat="1" applyFont="1" applyFill="1" applyBorder="1" applyAlignment="1">
      <alignment horizontal="center" vertical="center"/>
    </xf>
    <xf numFmtId="167" fontId="22" fillId="24" borderId="12" xfId="0" applyNumberFormat="1" applyFont="1" applyFill="1" applyBorder="1" applyAlignment="1">
      <alignment horizontal="center" vertical="center" wrapText="1"/>
    </xf>
    <xf numFmtId="166" fontId="0" fillId="0" borderId="23" xfId="0" applyNumberFormat="1" applyFont="1" applyFill="1" applyBorder="1" applyAlignment="1">
      <alignment horizontal="center" vertical="distributed" wrapText="1"/>
    </xf>
    <xf numFmtId="164" fontId="0" fillId="0" borderId="27" xfId="0" applyFont="1" applyFill="1" applyBorder="1" applyAlignment="1">
      <alignment vertical="distributed" wrapText="1"/>
    </xf>
    <xf numFmtId="167" fontId="0" fillId="24" borderId="12" xfId="0" applyNumberFormat="1" applyFont="1" applyFill="1" applyBorder="1" applyAlignment="1">
      <alignment horizontal="center" vertical="center" wrapText="1"/>
    </xf>
    <xf numFmtId="164" fontId="0" fillId="0" borderId="28" xfId="0" applyFont="1" applyFill="1" applyBorder="1" applyAlignment="1">
      <alignment vertical="distributed" wrapText="1"/>
    </xf>
    <xf numFmtId="164" fontId="0" fillId="0" borderId="25" xfId="0" applyFont="1" applyFill="1" applyBorder="1" applyAlignment="1">
      <alignment vertical="distributed" wrapText="1"/>
    </xf>
    <xf numFmtId="166" fontId="0" fillId="0" borderId="24" xfId="0" applyNumberFormat="1" applyFont="1" applyFill="1" applyBorder="1" applyAlignment="1">
      <alignment horizontal="center" wrapText="1"/>
    </xf>
    <xf numFmtId="164" fontId="0" fillId="0" borderId="28" xfId="0" applyFont="1" applyFill="1" applyBorder="1" applyAlignment="1">
      <alignment/>
    </xf>
    <xf numFmtId="164" fontId="0" fillId="0" borderId="28" xfId="0" applyFont="1" applyFill="1" applyBorder="1" applyAlignment="1">
      <alignment wrapText="1"/>
    </xf>
    <xf numFmtId="170" fontId="0" fillId="24" borderId="12" xfId="0" applyNumberFormat="1" applyFont="1" applyFill="1" applyBorder="1" applyAlignment="1">
      <alignment horizontal="center" vertical="center"/>
    </xf>
    <xf numFmtId="171" fontId="0" fillId="24" borderId="12" xfId="0" applyNumberFormat="1" applyFont="1" applyFill="1" applyBorder="1" applyAlignment="1">
      <alignment horizontal="center" vertical="center"/>
    </xf>
    <xf numFmtId="164" fontId="0" fillId="0" borderId="29" xfId="0" applyFont="1" applyFill="1" applyBorder="1" applyAlignment="1">
      <alignment/>
    </xf>
    <xf numFmtId="164" fontId="0" fillId="0" borderId="30" xfId="0" applyFont="1" applyFill="1" applyBorder="1" applyAlignment="1">
      <alignment/>
    </xf>
    <xf numFmtId="166" fontId="0" fillId="0" borderId="25" xfId="0" applyNumberFormat="1" applyFont="1" applyFill="1" applyBorder="1" applyAlignment="1">
      <alignment horizontal="center" vertical="distributed" wrapText="1"/>
    </xf>
    <xf numFmtId="164" fontId="0" fillId="0" borderId="31" xfId="0" applyFont="1" applyFill="1" applyBorder="1" applyAlignment="1">
      <alignment vertical="distributed" wrapText="1"/>
    </xf>
    <xf numFmtId="164" fontId="0" fillId="0" borderId="25" xfId="0" applyFont="1" applyFill="1" applyBorder="1" applyAlignment="1">
      <alignment vertical="center" wrapText="1"/>
    </xf>
    <xf numFmtId="164" fontId="0" fillId="0" borderId="31" xfId="0" applyFont="1" applyFill="1" applyBorder="1" applyAlignment="1">
      <alignment vertical="center" wrapText="1"/>
    </xf>
    <xf numFmtId="166" fontId="0" fillId="0" borderId="24" xfId="0" applyNumberFormat="1" applyFont="1" applyFill="1" applyBorder="1" applyAlignment="1">
      <alignment horizontal="center" vertical="center" wrapText="1"/>
    </xf>
    <xf numFmtId="164" fontId="0" fillId="0" borderId="24" xfId="0" applyFont="1" applyFill="1" applyBorder="1" applyAlignment="1">
      <alignment vertical="center" wrapText="1"/>
    </xf>
    <xf numFmtId="168" fontId="0" fillId="24" borderId="12" xfId="0" applyNumberFormat="1" applyFont="1" applyFill="1" applyBorder="1" applyAlignment="1">
      <alignment horizontal="center" vertical="center" wrapText="1"/>
    </xf>
    <xf numFmtId="164" fontId="0" fillId="0" borderId="23" xfId="0" applyFont="1" applyFill="1" applyBorder="1" applyAlignment="1">
      <alignment vertical="center" wrapText="1"/>
    </xf>
    <xf numFmtId="166" fontId="0" fillId="0" borderId="29" xfId="0" applyNumberFormat="1" applyFont="1" applyFill="1" applyBorder="1" applyAlignment="1">
      <alignment horizontal="center" vertical="center" wrapText="1"/>
    </xf>
    <xf numFmtId="164" fontId="0" fillId="0" borderId="32" xfId="0" applyFont="1" applyFill="1" applyBorder="1" applyAlignment="1">
      <alignment wrapText="1"/>
    </xf>
    <xf numFmtId="166" fontId="0" fillId="0" borderId="29" xfId="0" applyNumberFormat="1" applyFont="1" applyFill="1" applyBorder="1" applyAlignment="1">
      <alignment horizontal="center"/>
    </xf>
    <xf numFmtId="164" fontId="0" fillId="0" borderId="33" xfId="0" applyFont="1" applyFill="1" applyBorder="1" applyAlignment="1">
      <alignment/>
    </xf>
    <xf numFmtId="164" fontId="20" fillId="0" borderId="12" xfId="0" applyFont="1" applyFill="1" applyBorder="1" applyAlignment="1">
      <alignment horizontal="center"/>
    </xf>
    <xf numFmtId="164" fontId="0" fillId="0" borderId="34" xfId="0" applyFont="1" applyFill="1" applyBorder="1" applyAlignment="1">
      <alignment/>
    </xf>
    <xf numFmtId="164" fontId="0" fillId="0" borderId="23" xfId="0" applyFont="1" applyFill="1" applyBorder="1" applyAlignment="1">
      <alignment horizontal="center"/>
    </xf>
    <xf numFmtId="164" fontId="0" fillId="0" borderId="13" xfId="0" applyFont="1" applyFill="1" applyBorder="1" applyAlignment="1">
      <alignment/>
    </xf>
    <xf numFmtId="164" fontId="0" fillId="0" borderId="26" xfId="0" applyFont="1" applyFill="1" applyBorder="1" applyAlignment="1">
      <alignment horizontal="center"/>
    </xf>
    <xf numFmtId="164" fontId="0" fillId="0" borderId="26" xfId="0" applyFont="1" applyFill="1" applyBorder="1" applyAlignment="1">
      <alignment/>
    </xf>
    <xf numFmtId="164" fontId="20" fillId="0" borderId="12" xfId="0" applyFont="1" applyFill="1" applyBorder="1" applyAlignment="1">
      <alignment horizontal="left"/>
    </xf>
    <xf numFmtId="164" fontId="0" fillId="0" borderId="10" xfId="0" applyFont="1" applyFill="1" applyBorder="1" applyAlignment="1">
      <alignment horizontal="center" vertical="center" wrapText="1"/>
    </xf>
    <xf numFmtId="164" fontId="0" fillId="0" borderId="35" xfId="0" applyFont="1" applyFill="1" applyBorder="1" applyAlignment="1">
      <alignment wrapText="1"/>
    </xf>
    <xf numFmtId="164" fontId="0" fillId="0" borderId="25" xfId="0" applyFont="1" applyFill="1" applyBorder="1" applyAlignment="1">
      <alignment horizontal="center"/>
    </xf>
    <xf numFmtId="164" fontId="0" fillId="0" borderId="25" xfId="0" applyFont="1" applyFill="1" applyBorder="1" applyAlignment="1">
      <alignment/>
    </xf>
    <xf numFmtId="164" fontId="22" fillId="0" borderId="12" xfId="0" applyFont="1" applyFill="1" applyBorder="1" applyAlignment="1">
      <alignment horizontal="center"/>
    </xf>
    <xf numFmtId="164" fontId="22" fillId="0" borderId="12" xfId="0" applyFont="1" applyFill="1" applyBorder="1" applyAlignment="1">
      <alignment/>
    </xf>
    <xf numFmtId="164" fontId="0" fillId="0" borderId="18" xfId="0" applyFont="1" applyFill="1" applyBorder="1" applyAlignment="1">
      <alignment horizontal="center"/>
    </xf>
    <xf numFmtId="164" fontId="0" fillId="0" borderId="18" xfId="0" applyFont="1" applyFill="1" applyBorder="1" applyAlignment="1">
      <alignment/>
    </xf>
    <xf numFmtId="164" fontId="0" fillId="0" borderId="13" xfId="0" applyFont="1" applyFill="1" applyBorder="1" applyAlignment="1">
      <alignment/>
    </xf>
    <xf numFmtId="167" fontId="22" fillId="24" borderId="36" xfId="0" applyNumberFormat="1" applyFont="1" applyFill="1" applyBorder="1" applyAlignment="1">
      <alignment horizontal="center" vertical="center"/>
    </xf>
    <xf numFmtId="164" fontId="0" fillId="0" borderId="12" xfId="0" applyFont="1" applyFill="1" applyBorder="1" applyAlignment="1">
      <alignment/>
    </xf>
    <xf numFmtId="167" fontId="0" fillId="24" borderId="36" xfId="0" applyNumberFormat="1" applyFont="1" applyFill="1" applyBorder="1" applyAlignment="1">
      <alignment horizontal="center" vertical="center"/>
    </xf>
    <xf numFmtId="167" fontId="0" fillId="24" borderId="12" xfId="0" applyNumberFormat="1" applyFont="1" applyFill="1" applyBorder="1" applyAlignment="1">
      <alignment horizontal="center" vertical="center"/>
    </xf>
    <xf numFmtId="167" fontId="0" fillId="24" borderId="12" xfId="0" applyNumberFormat="1" applyFont="1" applyFill="1" applyBorder="1" applyAlignment="1">
      <alignment horizontal="center" vertical="center" wrapText="1"/>
    </xf>
    <xf numFmtId="168" fontId="0" fillId="24" borderId="12" xfId="0" applyNumberFormat="1" applyFont="1" applyFill="1" applyBorder="1" applyAlignment="1">
      <alignment horizontal="center" vertical="center"/>
    </xf>
    <xf numFmtId="164" fontId="0" fillId="0" borderId="20" xfId="0" applyFont="1" applyFill="1" applyBorder="1" applyAlignment="1">
      <alignment wrapText="1"/>
    </xf>
    <xf numFmtId="164" fontId="23" fillId="0" borderId="0" xfId="0" applyFont="1" applyFill="1" applyBorder="1" applyAlignment="1">
      <alignment/>
    </xf>
    <xf numFmtId="164" fontId="23" fillId="0" borderId="0" xfId="0" applyFont="1" applyFill="1" applyAlignment="1">
      <alignment/>
    </xf>
    <xf numFmtId="164" fontId="24" fillId="0" borderId="12" xfId="0" applyFont="1" applyFill="1" applyBorder="1" applyAlignment="1">
      <alignment horizontal="center"/>
    </xf>
    <xf numFmtId="164" fontId="25" fillId="0" borderId="12" xfId="0" applyFont="1" applyFill="1" applyBorder="1" applyAlignment="1">
      <alignment/>
    </xf>
    <xf numFmtId="167" fontId="25" fillId="24" borderId="12" xfId="0" applyNumberFormat="1" applyFont="1" applyFill="1" applyBorder="1" applyAlignment="1">
      <alignment horizontal="center" vertical="center"/>
    </xf>
    <xf numFmtId="168" fontId="25" fillId="24" borderId="12" xfId="0" applyNumberFormat="1" applyFont="1" applyFill="1" applyBorder="1" applyAlignment="1">
      <alignment horizontal="center" vertical="center"/>
    </xf>
    <xf numFmtId="167" fontId="25" fillId="24" borderId="12" xfId="0" applyNumberFormat="1" applyFont="1" applyFill="1" applyBorder="1" applyAlignment="1">
      <alignment horizontal="center" vertical="center" wrapText="1"/>
    </xf>
    <xf numFmtId="164" fontId="23" fillId="0" borderId="34" xfId="0" applyFont="1" applyFill="1" applyBorder="1" applyAlignment="1">
      <alignment/>
    </xf>
    <xf numFmtId="164" fontId="0" fillId="0" borderId="24" xfId="0" applyFont="1" applyFill="1" applyBorder="1" applyAlignment="1">
      <alignment horizontal="center"/>
    </xf>
    <xf numFmtId="164" fontId="22" fillId="0" borderId="12" xfId="0" applyFont="1" applyFill="1" applyBorder="1" applyAlignment="1">
      <alignment horizontal="center"/>
    </xf>
    <xf numFmtId="167" fontId="22" fillId="24" borderId="37" xfId="0" applyNumberFormat="1" applyFont="1" applyFill="1" applyBorder="1" applyAlignment="1">
      <alignment horizontal="center" vertical="center"/>
    </xf>
    <xf numFmtId="167" fontId="20" fillId="24" borderId="12" xfId="0" applyNumberFormat="1" applyFont="1" applyFill="1" applyBorder="1" applyAlignment="1">
      <alignment horizontal="center" vertical="center"/>
    </xf>
    <xf numFmtId="167" fontId="22" fillId="24" borderId="38" xfId="0" applyNumberFormat="1" applyFont="1" applyFill="1" applyBorder="1" applyAlignment="1">
      <alignment horizontal="center" vertical="center"/>
    </xf>
    <xf numFmtId="167" fontId="22" fillId="24" borderId="39" xfId="0" applyNumberFormat="1" applyFont="1" applyFill="1" applyBorder="1" applyAlignment="1">
      <alignment horizontal="center" vertical="center"/>
    </xf>
    <xf numFmtId="168" fontId="22" fillId="24" borderId="34" xfId="0" applyNumberFormat="1" applyFont="1" applyFill="1" applyBorder="1" applyAlignment="1">
      <alignment horizontal="center" vertical="center"/>
    </xf>
    <xf numFmtId="168" fontId="22" fillId="24" borderId="37" xfId="0" applyNumberFormat="1" applyFont="1" applyFill="1" applyBorder="1" applyAlignment="1">
      <alignment horizontal="center" vertical="center"/>
    </xf>
    <xf numFmtId="167" fontId="22" fillId="24" borderId="34" xfId="0" applyNumberFormat="1" applyFont="1" applyFill="1" applyBorder="1" applyAlignment="1">
      <alignment horizontal="center" vertical="center"/>
    </xf>
    <xf numFmtId="167" fontId="22" fillId="24" borderId="12" xfId="0" applyNumberFormat="1" applyFont="1" applyFill="1" applyBorder="1" applyAlignment="1">
      <alignment horizontal="center" vertical="center" wrapText="1"/>
    </xf>
    <xf numFmtId="164" fontId="26" fillId="0" borderId="0" xfId="0" applyFont="1" applyAlignment="1">
      <alignment/>
    </xf>
    <xf numFmtId="167" fontId="0" fillId="24" borderId="0" xfId="0" applyNumberFormat="1" applyFont="1" applyFill="1" applyBorder="1" applyAlignment="1">
      <alignment/>
    </xf>
    <xf numFmtId="167" fontId="0" fillId="0" borderId="0" xfId="0" applyNumberFormat="1" applyFont="1" applyFill="1" applyBorder="1" applyAlignment="1">
      <alignment/>
    </xf>
    <xf numFmtId="167" fontId="0" fillId="0" borderId="0" xfId="0" applyNumberFormat="1" applyFont="1" applyFill="1" applyAlignment="1">
      <alignment/>
    </xf>
    <xf numFmtId="167" fontId="0" fillId="24" borderId="0" xfId="0" applyNumberFormat="1" applyFont="1" applyFill="1" applyAlignment="1">
      <alignment/>
    </xf>
    <xf numFmtId="167" fontId="13" fillId="0" borderId="0" xfId="0" applyNumberFormat="1" applyFont="1" applyFill="1" applyAlignment="1">
      <alignment/>
    </xf>
    <xf numFmtId="167" fontId="22" fillId="0" borderId="0" xfId="0" applyNumberFormat="1" applyFont="1" applyFill="1" applyAlignment="1">
      <alignment/>
    </xf>
    <xf numFmtId="167" fontId="22" fillId="0" borderId="0" xfId="0" applyNumberFormat="1" applyFont="1" applyFill="1" applyBorder="1" applyAlignment="1">
      <alignment/>
    </xf>
    <xf numFmtId="167" fontId="20" fillId="0" borderId="0" xfId="0" applyNumberFormat="1" applyFont="1" applyFill="1" applyAlignment="1">
      <alignment/>
    </xf>
    <xf numFmtId="167" fontId="23" fillId="0" borderId="0" xfId="0" applyNumberFormat="1" applyFont="1" applyFill="1" applyAlignment="1">
      <alignment/>
    </xf>
    <xf numFmtId="164" fontId="13" fillId="0" borderId="0" xfId="0" applyFont="1" applyFill="1" applyAlignment="1">
      <alignment/>
    </xf>
    <xf numFmtId="164" fontId="27" fillId="0" borderId="0" xfId="0" applyFont="1" applyFill="1" applyAlignment="1">
      <alignment/>
    </xf>
    <xf numFmtId="164" fontId="13" fillId="24" borderId="0" xfId="0" applyFont="1" applyFill="1" applyBorder="1" applyAlignment="1">
      <alignment/>
    </xf>
    <xf numFmtId="164" fontId="13" fillId="0" borderId="0" xfId="0" applyFont="1" applyFill="1" applyBorder="1" applyAlignment="1">
      <alignment/>
    </xf>
    <xf numFmtId="167" fontId="22" fillId="0" borderId="0" xfId="0" applyNumberFormat="1" applyFont="1" applyFill="1" applyAlignment="1">
      <alignment/>
    </xf>
    <xf numFmtId="164" fontId="0" fillId="0" borderId="0" xfId="0" applyFont="1" applyFill="1" applyAlignment="1">
      <alignment/>
    </xf>
    <xf numFmtId="164" fontId="0" fillId="0" borderId="0" xfId="0" applyFont="1" applyFill="1" applyAlignment="1">
      <alignment horizontal="center" vertical="distributed" wrapText="1"/>
    </xf>
    <xf numFmtId="164" fontId="0" fillId="24" borderId="0" xfId="0" applyFont="1" applyFill="1" applyAlignment="1">
      <alignment/>
    </xf>
    <xf numFmtId="167" fontId="0" fillId="0" borderId="0" xfId="0" applyNumberFormat="1" applyFont="1" applyFill="1" applyAlignment="1">
      <alignment/>
    </xf>
    <xf numFmtId="164" fontId="0" fillId="0" borderId="0" xfId="0" applyFont="1" applyFill="1" applyAlignment="1">
      <alignment/>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Додатки № 1 (до проекту бюдж., на виконком,на сесію)"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3"/>
  <sheetViews>
    <sheetView tabSelected="1" view="pageBreakPreview" zoomScaleSheetLayoutView="100" workbookViewId="0" topLeftCell="A1">
      <pane xSplit="2" ySplit="13" topLeftCell="S14" activePane="bottomRight" state="frozen"/>
      <selection pane="topLeft" activeCell="A1" sqref="A1"/>
      <selection pane="topRight" activeCell="S1" sqref="S1"/>
      <selection pane="bottomLeft" activeCell="A14" sqref="A14"/>
      <selection pane="bottomRight" activeCell="B2" sqref="B2"/>
    </sheetView>
  </sheetViews>
  <sheetFormatPr defaultColWidth="9.140625" defaultRowHeight="12.75"/>
  <cols>
    <col min="1" max="1" width="9.28125" style="1" customWidth="1"/>
    <col min="2" max="2" width="86.421875" style="1" customWidth="1"/>
    <col min="3" max="3" width="12.421875" style="2" customWidth="1"/>
    <col min="4" max="4" width="12.57421875" style="1" customWidth="1"/>
    <col min="5" max="5" width="0" style="1" hidden="1" customWidth="1"/>
    <col min="6" max="6" width="12.57421875" style="1" customWidth="1"/>
    <col min="7" max="7" width="12.28125" style="1" customWidth="1"/>
    <col min="8" max="8" width="0" style="1" hidden="1" customWidth="1"/>
    <col min="9" max="9" width="11.28125" style="1" customWidth="1"/>
    <col min="10" max="10" width="11.28125" style="3" customWidth="1"/>
    <col min="11" max="11" width="12.140625" style="1" customWidth="1"/>
    <col min="12" max="12" width="11.140625" style="2" customWidth="1"/>
    <col min="13" max="14" width="12.57421875" style="1" customWidth="1"/>
    <col min="15" max="16" width="13.8515625" style="1" customWidth="1"/>
    <col min="17" max="17" width="14.7109375" style="1" customWidth="1"/>
    <col min="18" max="18" width="14.00390625" style="1" customWidth="1"/>
    <col min="19" max="19" width="12.421875" style="1" customWidth="1"/>
    <col min="20" max="20" width="13.28125" style="1" customWidth="1"/>
    <col min="21" max="21" width="13.421875" style="1" customWidth="1"/>
    <col min="22" max="23" width="9.140625" style="4" customWidth="1"/>
    <col min="24" max="24" width="11.140625" style="4" customWidth="1"/>
    <col min="25" max="207" width="9.140625" style="4" customWidth="1"/>
    <col min="208" max="16384" width="9.140625" style="1" customWidth="1"/>
  </cols>
  <sheetData>
    <row r="1" ht="12.75">
      <c r="S1" s="1" t="s">
        <v>0</v>
      </c>
    </row>
    <row r="2" spans="19:23" ht="14.25">
      <c r="S2" s="5" t="s">
        <v>1</v>
      </c>
      <c r="T2" s="5"/>
      <c r="U2" s="5"/>
      <c r="V2" s="6"/>
      <c r="W2" s="7"/>
    </row>
    <row r="3" spans="4:19" ht="15">
      <c r="D3" s="8" t="s">
        <v>2</v>
      </c>
      <c r="E3" s="8"/>
      <c r="F3" s="8"/>
      <c r="G3" s="8"/>
      <c r="H3" s="9"/>
      <c r="I3" s="9"/>
      <c r="J3" s="10"/>
      <c r="K3" s="9"/>
      <c r="S3" s="1" t="s">
        <v>3</v>
      </c>
    </row>
    <row r="4" spans="2:19" ht="15">
      <c r="B4" s="11"/>
      <c r="C4" s="12"/>
      <c r="D4" s="13" t="s">
        <v>4</v>
      </c>
      <c r="E4" s="13"/>
      <c r="F4" s="13"/>
      <c r="G4" s="13"/>
      <c r="H4" s="13"/>
      <c r="I4" s="13"/>
      <c r="J4" s="14"/>
      <c r="K4" s="14"/>
      <c r="L4" s="15"/>
      <c r="M4" s="9"/>
      <c r="S4" s="1" t="s">
        <v>5</v>
      </c>
    </row>
    <row r="5" spans="2:13" ht="15">
      <c r="B5" s="11"/>
      <c r="C5" s="12"/>
      <c r="D5" s="11"/>
      <c r="E5" s="8" t="s">
        <v>6</v>
      </c>
      <c r="F5" s="8"/>
      <c r="G5" s="8"/>
      <c r="H5" s="8"/>
      <c r="I5" s="8"/>
      <c r="J5" s="16"/>
      <c r="K5" s="9"/>
      <c r="L5" s="15"/>
      <c r="M5" s="9"/>
    </row>
    <row r="6" spans="2:19" ht="13.5">
      <c r="B6" s="11"/>
      <c r="C6" s="12"/>
      <c r="D6" s="11"/>
      <c r="E6" s="11"/>
      <c r="F6" s="11"/>
      <c r="G6" s="11"/>
      <c r="H6" s="11"/>
      <c r="I6" s="11"/>
      <c r="J6" s="17"/>
      <c r="S6" s="1" t="s">
        <v>7</v>
      </c>
    </row>
    <row r="7" spans="1:256" s="21" customFormat="1" ht="13.5">
      <c r="A7" s="18"/>
      <c r="B7" s="19"/>
      <c r="C7" s="20" t="s">
        <v>8</v>
      </c>
      <c r="D7" s="20"/>
      <c r="E7" s="20"/>
      <c r="F7" s="20"/>
      <c r="G7" s="20"/>
      <c r="H7" s="20"/>
      <c r="I7" s="20"/>
      <c r="J7" s="20"/>
      <c r="K7" s="20"/>
      <c r="L7" s="20" t="s">
        <v>9</v>
      </c>
      <c r="M7" s="20"/>
      <c r="N7" s="20"/>
      <c r="O7" s="20"/>
      <c r="P7" s="20"/>
      <c r="Q7" s="20" t="s">
        <v>10</v>
      </c>
      <c r="R7" s="20"/>
      <c r="S7" s="20"/>
      <c r="T7" s="20"/>
      <c r="U7" s="20"/>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21" customFormat="1" ht="12.75">
      <c r="A8" s="23" t="s">
        <v>11</v>
      </c>
      <c r="B8" s="21" t="s">
        <v>12</v>
      </c>
      <c r="C8" s="24" t="s">
        <v>13</v>
      </c>
      <c r="D8" s="18" t="s">
        <v>14</v>
      </c>
      <c r="E8" s="25" t="s">
        <v>15</v>
      </c>
      <c r="F8" s="26" t="s">
        <v>14</v>
      </c>
      <c r="G8" s="18" t="s">
        <v>16</v>
      </c>
      <c r="H8" s="25" t="s">
        <v>17</v>
      </c>
      <c r="I8" s="26" t="s">
        <v>17</v>
      </c>
      <c r="J8" s="27" t="s">
        <v>18</v>
      </c>
      <c r="K8" s="19" t="s">
        <v>18</v>
      </c>
      <c r="L8" s="24" t="s">
        <v>13</v>
      </c>
      <c r="M8" s="26" t="s">
        <v>14</v>
      </c>
      <c r="N8" s="18" t="s">
        <v>16</v>
      </c>
      <c r="O8" s="25" t="s">
        <v>17</v>
      </c>
      <c r="P8" s="18" t="s">
        <v>18</v>
      </c>
      <c r="Q8" s="26" t="s">
        <v>13</v>
      </c>
      <c r="R8" s="18" t="s">
        <v>14</v>
      </c>
      <c r="S8" s="25" t="s">
        <v>16</v>
      </c>
      <c r="T8" s="26" t="s">
        <v>17</v>
      </c>
      <c r="U8" s="18" t="s">
        <v>18</v>
      </c>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21" customFormat="1" ht="12.75">
      <c r="A9" s="23" t="s">
        <v>19</v>
      </c>
      <c r="B9" s="21" t="s">
        <v>20</v>
      </c>
      <c r="C9" s="28" t="s">
        <v>21</v>
      </c>
      <c r="D9" s="23" t="s">
        <v>22</v>
      </c>
      <c r="E9" s="21" t="s">
        <v>23</v>
      </c>
      <c r="F9" s="29" t="s">
        <v>22</v>
      </c>
      <c r="G9" s="23" t="s">
        <v>24</v>
      </c>
      <c r="H9" s="21" t="s">
        <v>25</v>
      </c>
      <c r="I9" s="29" t="s">
        <v>25</v>
      </c>
      <c r="J9" s="30" t="s">
        <v>25</v>
      </c>
      <c r="K9" s="31" t="s">
        <v>25</v>
      </c>
      <c r="L9" s="28" t="s">
        <v>21</v>
      </c>
      <c r="M9" s="29" t="s">
        <v>22</v>
      </c>
      <c r="N9" s="23" t="s">
        <v>24</v>
      </c>
      <c r="O9" s="21" t="s">
        <v>25</v>
      </c>
      <c r="P9" s="23" t="s">
        <v>25</v>
      </c>
      <c r="Q9" s="29" t="s">
        <v>21</v>
      </c>
      <c r="R9" s="23" t="s">
        <v>22</v>
      </c>
      <c r="S9" s="21" t="s">
        <v>24</v>
      </c>
      <c r="T9" s="29" t="s">
        <v>25</v>
      </c>
      <c r="U9" s="23" t="s">
        <v>25</v>
      </c>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21" customFormat="1" ht="12.75">
      <c r="A10" s="23" t="s">
        <v>26</v>
      </c>
      <c r="B10" s="21" t="s">
        <v>27</v>
      </c>
      <c r="C10" s="28" t="s">
        <v>28</v>
      </c>
      <c r="D10" s="23" t="s">
        <v>21</v>
      </c>
      <c r="E10" s="21" t="s">
        <v>29</v>
      </c>
      <c r="F10" s="29" t="s">
        <v>23</v>
      </c>
      <c r="G10" s="23" t="s">
        <v>29</v>
      </c>
      <c r="H10" s="21" t="s">
        <v>30</v>
      </c>
      <c r="I10" s="29" t="s">
        <v>30</v>
      </c>
      <c r="J10" s="30" t="s">
        <v>31</v>
      </c>
      <c r="K10" s="31" t="s">
        <v>31</v>
      </c>
      <c r="L10" s="28" t="s">
        <v>28</v>
      </c>
      <c r="M10" s="29" t="s">
        <v>21</v>
      </c>
      <c r="N10" s="23" t="s">
        <v>29</v>
      </c>
      <c r="O10" s="21" t="s">
        <v>30</v>
      </c>
      <c r="P10" s="23" t="s">
        <v>31</v>
      </c>
      <c r="Q10" s="29" t="s">
        <v>28</v>
      </c>
      <c r="R10" s="23" t="s">
        <v>21</v>
      </c>
      <c r="S10" s="21" t="s">
        <v>29</v>
      </c>
      <c r="T10" s="29" t="s">
        <v>30</v>
      </c>
      <c r="U10" s="23" t="s">
        <v>31</v>
      </c>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21" customFormat="1" ht="12.75">
      <c r="A11" s="23"/>
      <c r="C11" s="28" t="s">
        <v>32</v>
      </c>
      <c r="D11" s="23"/>
      <c r="F11" s="29" t="s">
        <v>29</v>
      </c>
      <c r="G11" s="23"/>
      <c r="H11" s="21" t="s">
        <v>33</v>
      </c>
      <c r="I11" s="29" t="s">
        <v>34</v>
      </c>
      <c r="J11" s="30" t="s">
        <v>35</v>
      </c>
      <c r="K11" s="31" t="s">
        <v>35</v>
      </c>
      <c r="L11" s="28" t="s">
        <v>32</v>
      </c>
      <c r="M11" s="29"/>
      <c r="N11" s="23"/>
      <c r="O11" s="21" t="s">
        <v>34</v>
      </c>
      <c r="P11" s="23" t="s">
        <v>35</v>
      </c>
      <c r="Q11" s="29" t="s">
        <v>32</v>
      </c>
      <c r="R11" s="23"/>
      <c r="T11" s="29" t="s">
        <v>34</v>
      </c>
      <c r="U11" s="23" t="s">
        <v>35</v>
      </c>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21" customFormat="1" ht="12.75">
      <c r="A12" s="23"/>
      <c r="C12" s="28"/>
      <c r="D12" s="32"/>
      <c r="E12" s="33"/>
      <c r="F12" s="28"/>
      <c r="G12" s="32"/>
      <c r="H12" s="33" t="s">
        <v>29</v>
      </c>
      <c r="I12" s="28" t="s">
        <v>36</v>
      </c>
      <c r="J12" s="34" t="s">
        <v>37</v>
      </c>
      <c r="K12" s="35" t="s">
        <v>38</v>
      </c>
      <c r="L12" s="28"/>
      <c r="M12" s="28"/>
      <c r="N12" s="32"/>
      <c r="O12" s="33" t="s">
        <v>36</v>
      </c>
      <c r="P12" s="32" t="s">
        <v>36</v>
      </c>
      <c r="Q12" s="28"/>
      <c r="R12" s="32"/>
      <c r="S12" s="33"/>
      <c r="T12" s="28" t="s">
        <v>36</v>
      </c>
      <c r="U12" s="32" t="s">
        <v>36</v>
      </c>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4" s="21" customFormat="1" ht="13.5">
      <c r="A13" s="36"/>
      <c r="B13" s="37"/>
      <c r="C13" s="38"/>
      <c r="D13" s="39"/>
      <c r="E13" s="40"/>
      <c r="F13" s="38"/>
      <c r="G13" s="39"/>
      <c r="H13" s="40"/>
      <c r="I13" s="38"/>
      <c r="J13" s="41"/>
      <c r="K13" s="42" t="s">
        <v>29</v>
      </c>
      <c r="L13" s="38"/>
      <c r="M13" s="38"/>
      <c r="N13" s="39"/>
      <c r="O13" s="33"/>
      <c r="P13" s="32"/>
      <c r="Q13" s="38"/>
      <c r="R13" s="39"/>
      <c r="S13" s="40"/>
      <c r="T13" s="38"/>
      <c r="U13" s="39"/>
      <c r="X13" s="43"/>
    </row>
    <row r="14" spans="1:256" ht="13.5">
      <c r="A14" s="44">
        <v>10000</v>
      </c>
      <c r="B14" s="45" t="s">
        <v>39</v>
      </c>
      <c r="C14" s="46">
        <f>SUM(C15:C15)</f>
        <v>12764.425</v>
      </c>
      <c r="D14" s="46">
        <f>SUM(D15:D15)</f>
        <v>13126.504</v>
      </c>
      <c r="E14" s="46">
        <f>SUM(E15:E15)</f>
        <v>8518.49</v>
      </c>
      <c r="F14" s="46">
        <f>SUM(F15:F15)</f>
        <v>13126.504</v>
      </c>
      <c r="G14" s="46">
        <f>SUM(G15:G15)</f>
        <v>12581.797</v>
      </c>
      <c r="H14" s="46">
        <f>SUM(H15:H15)</f>
        <v>147.69985056036927</v>
      </c>
      <c r="I14" s="47">
        <f>SUM(I15:I15)</f>
        <v>98.56924224945503</v>
      </c>
      <c r="J14" s="47">
        <f>SUM(J15:J15)</f>
        <v>95.85032694158323</v>
      </c>
      <c r="K14" s="47">
        <f>SUM(K15:K15)</f>
        <v>95.85032694158323</v>
      </c>
      <c r="L14" s="46">
        <f>SUM(L15:L15)</f>
        <v>0</v>
      </c>
      <c r="M14" s="46">
        <f>SUM(M15:M15)</f>
        <v>175.829</v>
      </c>
      <c r="N14" s="46">
        <f>SUM(N15:N15)</f>
        <v>174.957</v>
      </c>
      <c r="O14" s="47">
        <f>SUM(O15:O15)</f>
        <v>0</v>
      </c>
      <c r="P14" s="47">
        <f>SUM(P15:P15)</f>
        <v>0</v>
      </c>
      <c r="Q14" s="46">
        <f>SUM(Q15:Q15)</f>
        <v>12764.425</v>
      </c>
      <c r="R14" s="46">
        <f>SUM(R15:R15)</f>
        <v>13302.333</v>
      </c>
      <c r="S14" s="46">
        <f>SUM(S15:S15)</f>
        <v>12756.754</v>
      </c>
      <c r="T14" s="47">
        <f>SUM(T15:T15)</f>
        <v>99.93990328589028</v>
      </c>
      <c r="U14" s="47">
        <f>SUM(U15:U15)</f>
        <v>95.89862169290154</v>
      </c>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ht="13.5">
      <c r="A15" s="49">
        <v>10116</v>
      </c>
      <c r="B15" s="50" t="s">
        <v>40</v>
      </c>
      <c r="C15" s="51">
        <v>12764.425</v>
      </c>
      <c r="D15" s="51">
        <v>13126.504</v>
      </c>
      <c r="E15" s="51">
        <v>8518.49</v>
      </c>
      <c r="F15" s="51">
        <v>13126.504</v>
      </c>
      <c r="G15" s="51">
        <v>12581.797</v>
      </c>
      <c r="H15" s="52">
        <f aca="true" t="shared" si="0" ref="H15:H27">G15/E15*100</f>
        <v>147.69985056036927</v>
      </c>
      <c r="I15" s="52">
        <f aca="true" t="shared" si="1" ref="I15:I30">G15/C15*100</f>
        <v>98.56924224945503</v>
      </c>
      <c r="J15" s="52">
        <f aca="true" t="shared" si="2" ref="J15:J30">G15/D15*100</f>
        <v>95.85032694158323</v>
      </c>
      <c r="K15" s="52">
        <f aca="true" t="shared" si="3" ref="K15:K30">G15/F15*100</f>
        <v>95.85032694158323</v>
      </c>
      <c r="L15" s="51">
        <v>0</v>
      </c>
      <c r="M15" s="53">
        <v>175.829</v>
      </c>
      <c r="N15" s="51">
        <v>174.957</v>
      </c>
      <c r="O15" s="52">
        <v>0</v>
      </c>
      <c r="P15" s="52">
        <v>0</v>
      </c>
      <c r="Q15" s="51">
        <f>C15+L15</f>
        <v>12764.425</v>
      </c>
      <c r="R15" s="51">
        <f>D15+M15</f>
        <v>13302.333</v>
      </c>
      <c r="S15" s="51">
        <f aca="true" t="shared" si="4" ref="S15:S30">N15+G15</f>
        <v>12756.754</v>
      </c>
      <c r="T15" s="52">
        <f aca="true" t="shared" si="5" ref="T15:T30">S15/Q15*100</f>
        <v>99.93990328589028</v>
      </c>
      <c r="U15" s="52">
        <f aca="true" t="shared" si="6" ref="U15:U30">S15/R15*100</f>
        <v>95.89862169290154</v>
      </c>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1:256" ht="13.5">
      <c r="A16" s="55">
        <v>70000</v>
      </c>
      <c r="B16" s="56" t="s">
        <v>41</v>
      </c>
      <c r="C16" s="57">
        <f>SUM(C17:C25)</f>
        <v>182934.652</v>
      </c>
      <c r="D16" s="57">
        <f>SUM(D17:D25)</f>
        <v>200406.40499999997</v>
      </c>
      <c r="E16" s="57">
        <f>SUM(E17:E25)</f>
        <v>0</v>
      </c>
      <c r="F16" s="57">
        <f>SUM(F17:F25)</f>
        <v>200406.40499999997</v>
      </c>
      <c r="G16" s="57">
        <f>SUM(G17:G25)</f>
        <v>195133.42099999997</v>
      </c>
      <c r="H16" s="58" t="e">
        <f t="shared" si="0"/>
        <v>#DIV/0!</v>
      </c>
      <c r="I16" s="59">
        <f t="shared" si="1"/>
        <v>106.66837521849058</v>
      </c>
      <c r="J16" s="59">
        <f t="shared" si="2"/>
        <v>97.36885455332627</v>
      </c>
      <c r="K16" s="59">
        <f t="shared" si="3"/>
        <v>97.36885455332627</v>
      </c>
      <c r="L16" s="57">
        <f>SUM(L17:L25)</f>
        <v>8434.217</v>
      </c>
      <c r="M16" s="57">
        <f>SUM(M17:M25)</f>
        <v>18852.698</v>
      </c>
      <c r="N16" s="57">
        <f>SUM(N17:N25)</f>
        <v>17531.990999999998</v>
      </c>
      <c r="O16" s="52">
        <f aca="true" t="shared" si="7" ref="O16:O26">N16/L16*100</f>
        <v>207.8674404512001</v>
      </c>
      <c r="P16" s="52">
        <f aca="true" t="shared" si="8" ref="P16:P26">N16/M16*100</f>
        <v>92.9945994997639</v>
      </c>
      <c r="Q16" s="57">
        <f aca="true" t="shared" si="9" ref="Q16:Q30">L16+C16</f>
        <v>191368.869</v>
      </c>
      <c r="R16" s="57">
        <f aca="true" t="shared" si="10" ref="R16:R30">M16+D16</f>
        <v>219259.10299999997</v>
      </c>
      <c r="S16" s="57">
        <f t="shared" si="4"/>
        <v>212665.41199999998</v>
      </c>
      <c r="T16" s="59">
        <f t="shared" si="5"/>
        <v>111.12853052394848</v>
      </c>
      <c r="U16" s="59">
        <f t="shared" si="6"/>
        <v>96.99274013722477</v>
      </c>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1" s="4" customFormat="1" ht="13.5">
      <c r="A17" s="60">
        <v>70101</v>
      </c>
      <c r="B17" s="61" t="s">
        <v>42</v>
      </c>
      <c r="C17" s="51">
        <v>68875.201</v>
      </c>
      <c r="D17" s="51">
        <v>74923.705</v>
      </c>
      <c r="E17" s="51"/>
      <c r="F17" s="51">
        <v>74923.705</v>
      </c>
      <c r="G17" s="51">
        <v>72150.481</v>
      </c>
      <c r="H17" s="62" t="e">
        <f t="shared" si="0"/>
        <v>#DIV/0!</v>
      </c>
      <c r="I17" s="52">
        <f t="shared" si="1"/>
        <v>104.75538358138512</v>
      </c>
      <c r="J17" s="52">
        <f t="shared" si="2"/>
        <v>96.29860269189837</v>
      </c>
      <c r="K17" s="52">
        <f t="shared" si="3"/>
        <v>96.29860269189837</v>
      </c>
      <c r="L17" s="51">
        <v>7466.882</v>
      </c>
      <c r="M17" s="51">
        <v>11592.954</v>
      </c>
      <c r="N17" s="51">
        <v>10598.766</v>
      </c>
      <c r="O17" s="52">
        <f t="shared" si="7"/>
        <v>141.94366537465035</v>
      </c>
      <c r="P17" s="52">
        <f t="shared" si="8"/>
        <v>91.42420473677373</v>
      </c>
      <c r="Q17" s="51">
        <f t="shared" si="9"/>
        <v>76342.083</v>
      </c>
      <c r="R17" s="51">
        <f t="shared" si="10"/>
        <v>86516.659</v>
      </c>
      <c r="S17" s="51">
        <f t="shared" si="4"/>
        <v>82749.247</v>
      </c>
      <c r="T17" s="52">
        <f t="shared" si="5"/>
        <v>108.39270261986434</v>
      </c>
      <c r="U17" s="52">
        <f t="shared" si="6"/>
        <v>95.64544904583059</v>
      </c>
    </row>
    <row r="18" spans="1:21" s="65" customFormat="1" ht="26.25">
      <c r="A18" s="63">
        <v>70201</v>
      </c>
      <c r="B18" s="64" t="s">
        <v>43</v>
      </c>
      <c r="C18" s="51">
        <v>102976.973</v>
      </c>
      <c r="D18" s="51">
        <v>113161.608</v>
      </c>
      <c r="E18" s="51"/>
      <c r="F18" s="51">
        <v>113161.608</v>
      </c>
      <c r="G18" s="51">
        <v>110837.483</v>
      </c>
      <c r="H18" s="62" t="e">
        <f t="shared" si="0"/>
        <v>#DIV/0!</v>
      </c>
      <c r="I18" s="52">
        <f t="shared" si="1"/>
        <v>107.63326962426834</v>
      </c>
      <c r="J18" s="52">
        <f t="shared" si="2"/>
        <v>97.94618948857638</v>
      </c>
      <c r="K18" s="52">
        <f t="shared" si="3"/>
        <v>97.94618948857638</v>
      </c>
      <c r="L18" s="51">
        <v>955.335</v>
      </c>
      <c r="M18" s="51">
        <v>6111.453</v>
      </c>
      <c r="N18" s="51">
        <v>5789.717</v>
      </c>
      <c r="O18" s="52">
        <f t="shared" si="7"/>
        <v>606.0404988825908</v>
      </c>
      <c r="P18" s="52">
        <f t="shared" si="8"/>
        <v>94.73552361443342</v>
      </c>
      <c r="Q18" s="51">
        <f t="shared" si="9"/>
        <v>103932.308</v>
      </c>
      <c r="R18" s="51">
        <f t="shared" si="10"/>
        <v>119273.06099999999</v>
      </c>
      <c r="S18" s="51">
        <f t="shared" si="4"/>
        <v>116627.2</v>
      </c>
      <c r="T18" s="52">
        <f t="shared" si="5"/>
        <v>112.21457720346208</v>
      </c>
      <c r="U18" s="52">
        <f t="shared" si="6"/>
        <v>97.78167762458952</v>
      </c>
    </row>
    <row r="19" spans="1:21" s="4" customFormat="1" ht="13.5">
      <c r="A19" s="66">
        <v>70202</v>
      </c>
      <c r="B19" s="67" t="s">
        <v>44</v>
      </c>
      <c r="C19" s="51">
        <v>1132.48</v>
      </c>
      <c r="D19" s="51">
        <v>1189.417</v>
      </c>
      <c r="E19" s="51"/>
      <c r="F19" s="51">
        <v>1189.417</v>
      </c>
      <c r="G19" s="53">
        <v>1164.547</v>
      </c>
      <c r="H19" s="52" t="e">
        <f t="shared" si="0"/>
        <v>#DIV/0!</v>
      </c>
      <c r="I19" s="52">
        <f t="shared" si="1"/>
        <v>102.83157318451539</v>
      </c>
      <c r="J19" s="52">
        <f t="shared" si="2"/>
        <v>97.90905964855052</v>
      </c>
      <c r="K19" s="52">
        <f t="shared" si="3"/>
        <v>97.90905964855052</v>
      </c>
      <c r="L19" s="51">
        <v>0</v>
      </c>
      <c r="M19" s="51">
        <v>72.531</v>
      </c>
      <c r="N19" s="51">
        <v>72.531</v>
      </c>
      <c r="O19" s="52" t="e">
        <f t="shared" si="7"/>
        <v>#DIV/0!</v>
      </c>
      <c r="P19" s="52">
        <f t="shared" si="8"/>
        <v>100</v>
      </c>
      <c r="Q19" s="51">
        <f t="shared" si="9"/>
        <v>1132.48</v>
      </c>
      <c r="R19" s="51">
        <f t="shared" si="10"/>
        <v>1261.9479999999999</v>
      </c>
      <c r="S19" s="51">
        <f t="shared" si="4"/>
        <v>1237.078</v>
      </c>
      <c r="T19" s="52">
        <f t="shared" si="5"/>
        <v>109.23618960158237</v>
      </c>
      <c r="U19" s="52">
        <f t="shared" si="6"/>
        <v>98.02923733783008</v>
      </c>
    </row>
    <row r="20" spans="1:21" s="4" customFormat="1" ht="13.5">
      <c r="A20" s="68">
        <v>70303</v>
      </c>
      <c r="B20" s="67" t="s">
        <v>45</v>
      </c>
      <c r="C20" s="51">
        <v>1042.611</v>
      </c>
      <c r="D20" s="51">
        <v>1082.074</v>
      </c>
      <c r="E20" s="51"/>
      <c r="F20" s="51">
        <v>1082.074</v>
      </c>
      <c r="G20" s="51">
        <v>1064.207</v>
      </c>
      <c r="H20" s="62" t="e">
        <f t="shared" si="0"/>
        <v>#DIV/0!</v>
      </c>
      <c r="I20" s="52">
        <f t="shared" si="1"/>
        <v>102.07133820763448</v>
      </c>
      <c r="J20" s="52">
        <f t="shared" si="2"/>
        <v>98.3488190271645</v>
      </c>
      <c r="K20" s="52">
        <f t="shared" si="3"/>
        <v>98.3488190271645</v>
      </c>
      <c r="L20" s="51">
        <v>0</v>
      </c>
      <c r="M20" s="51">
        <v>0</v>
      </c>
      <c r="N20" s="51">
        <v>0</v>
      </c>
      <c r="O20" s="52" t="e">
        <f t="shared" si="7"/>
        <v>#DIV/0!</v>
      </c>
      <c r="P20" s="52" t="e">
        <f t="shared" si="8"/>
        <v>#DIV/0!</v>
      </c>
      <c r="Q20" s="51">
        <f t="shared" si="9"/>
        <v>1042.611</v>
      </c>
      <c r="R20" s="51">
        <f t="shared" si="10"/>
        <v>1082.074</v>
      </c>
      <c r="S20" s="51">
        <f t="shared" si="4"/>
        <v>1064.207</v>
      </c>
      <c r="T20" s="52">
        <f t="shared" si="5"/>
        <v>102.07133820763448</v>
      </c>
      <c r="U20" s="52">
        <f t="shared" si="6"/>
        <v>98.3488190271645</v>
      </c>
    </row>
    <row r="21" spans="1:21" s="4" customFormat="1" ht="13.5">
      <c r="A21" s="68">
        <v>70401</v>
      </c>
      <c r="B21" s="67" t="s">
        <v>46</v>
      </c>
      <c r="C21" s="51">
        <v>5160.905</v>
      </c>
      <c r="D21" s="51">
        <v>5898.195</v>
      </c>
      <c r="E21" s="51"/>
      <c r="F21" s="51">
        <v>5898.195</v>
      </c>
      <c r="G21" s="51">
        <v>5837.171</v>
      </c>
      <c r="H21" s="62" t="e">
        <f t="shared" si="0"/>
        <v>#DIV/0!</v>
      </c>
      <c r="I21" s="52">
        <f t="shared" si="1"/>
        <v>113.10363201802787</v>
      </c>
      <c r="J21" s="52">
        <f t="shared" si="2"/>
        <v>98.9653783911858</v>
      </c>
      <c r="K21" s="52">
        <f t="shared" si="3"/>
        <v>98.9653783911858</v>
      </c>
      <c r="L21" s="51">
        <v>12</v>
      </c>
      <c r="M21" s="51">
        <v>87.079</v>
      </c>
      <c r="N21" s="51">
        <v>82.297</v>
      </c>
      <c r="O21" s="52">
        <f t="shared" si="7"/>
        <v>685.8083333333333</v>
      </c>
      <c r="P21" s="52">
        <f t="shared" si="8"/>
        <v>94.50843486948634</v>
      </c>
      <c r="Q21" s="51">
        <f t="shared" si="9"/>
        <v>5172.905</v>
      </c>
      <c r="R21" s="51">
        <f t="shared" si="10"/>
        <v>5985.273999999999</v>
      </c>
      <c r="S21" s="51">
        <f t="shared" si="4"/>
        <v>5919.468</v>
      </c>
      <c r="T21" s="52">
        <f t="shared" si="5"/>
        <v>114.4321807572341</v>
      </c>
      <c r="U21" s="52">
        <f t="shared" si="6"/>
        <v>98.9005348794391</v>
      </c>
    </row>
    <row r="22" spans="1:21" s="4" customFormat="1" ht="13.5">
      <c r="A22" s="68">
        <v>70802</v>
      </c>
      <c r="B22" s="67" t="s">
        <v>47</v>
      </c>
      <c r="C22" s="51">
        <v>755.802</v>
      </c>
      <c r="D22" s="51">
        <v>831.467</v>
      </c>
      <c r="E22" s="51"/>
      <c r="F22" s="51">
        <v>831.467</v>
      </c>
      <c r="G22" s="51">
        <v>804.067</v>
      </c>
      <c r="H22" s="62" t="e">
        <f t="shared" si="0"/>
        <v>#DIV/0!</v>
      </c>
      <c r="I22" s="52">
        <f t="shared" si="1"/>
        <v>106.38593176519777</v>
      </c>
      <c r="J22" s="52">
        <f t="shared" si="2"/>
        <v>96.70461966620444</v>
      </c>
      <c r="K22" s="52">
        <f t="shared" si="3"/>
        <v>96.70461966620444</v>
      </c>
      <c r="L22" s="51">
        <v>0</v>
      </c>
      <c r="M22" s="51">
        <v>863.366</v>
      </c>
      <c r="N22" s="51">
        <v>863.365</v>
      </c>
      <c r="O22" s="52" t="e">
        <f t="shared" si="7"/>
        <v>#DIV/0!</v>
      </c>
      <c r="P22" s="52">
        <f t="shared" si="8"/>
        <v>99.99988417426677</v>
      </c>
      <c r="Q22" s="51">
        <f t="shared" si="9"/>
        <v>755.802</v>
      </c>
      <c r="R22" s="51">
        <f t="shared" si="10"/>
        <v>1694.833</v>
      </c>
      <c r="S22" s="51">
        <f t="shared" si="4"/>
        <v>1667.432</v>
      </c>
      <c r="T22" s="52">
        <f t="shared" si="5"/>
        <v>220.61756915170903</v>
      </c>
      <c r="U22" s="52">
        <f t="shared" si="6"/>
        <v>98.38326253973105</v>
      </c>
    </row>
    <row r="23" spans="1:21" s="4" customFormat="1" ht="13.5">
      <c r="A23" s="68">
        <v>70803</v>
      </c>
      <c r="B23" s="67" t="s">
        <v>48</v>
      </c>
      <c r="C23" s="51">
        <v>565.249</v>
      </c>
      <c r="D23" s="51">
        <v>619.769</v>
      </c>
      <c r="E23" s="51"/>
      <c r="F23" s="51">
        <v>619.769</v>
      </c>
      <c r="G23" s="51">
        <v>611.288</v>
      </c>
      <c r="H23" s="62" t="e">
        <f t="shared" si="0"/>
        <v>#DIV/0!</v>
      </c>
      <c r="I23" s="52">
        <f t="shared" si="1"/>
        <v>108.14490605025395</v>
      </c>
      <c r="J23" s="52">
        <f t="shared" si="2"/>
        <v>98.63158692996907</v>
      </c>
      <c r="K23" s="52">
        <f t="shared" si="3"/>
        <v>98.63158692996907</v>
      </c>
      <c r="L23" s="51">
        <v>0</v>
      </c>
      <c r="M23" s="51">
        <v>2.251</v>
      </c>
      <c r="N23" s="51">
        <v>2.251</v>
      </c>
      <c r="O23" s="52" t="e">
        <f t="shared" si="7"/>
        <v>#DIV/0!</v>
      </c>
      <c r="P23" s="52">
        <f t="shared" si="8"/>
        <v>100</v>
      </c>
      <c r="Q23" s="51">
        <f t="shared" si="9"/>
        <v>565.249</v>
      </c>
      <c r="R23" s="51">
        <f t="shared" si="10"/>
        <v>622.02</v>
      </c>
      <c r="S23" s="51">
        <f t="shared" si="4"/>
        <v>613.539</v>
      </c>
      <c r="T23" s="52">
        <f t="shared" si="5"/>
        <v>108.54313762607275</v>
      </c>
      <c r="U23" s="52">
        <f t="shared" si="6"/>
        <v>98.63653901803801</v>
      </c>
    </row>
    <row r="24" spans="1:21" s="4" customFormat="1" ht="13.5">
      <c r="A24" s="68">
        <v>70804</v>
      </c>
      <c r="B24" s="67" t="s">
        <v>49</v>
      </c>
      <c r="C24" s="51">
        <v>2351.221</v>
      </c>
      <c r="D24" s="51">
        <v>2624.15</v>
      </c>
      <c r="E24" s="51"/>
      <c r="F24" s="51">
        <v>2624.15</v>
      </c>
      <c r="G24" s="51">
        <v>2589.967</v>
      </c>
      <c r="H24" s="62" t="e">
        <f t="shared" si="0"/>
        <v>#DIV/0!</v>
      </c>
      <c r="I24" s="52">
        <f t="shared" si="1"/>
        <v>110.15412842944157</v>
      </c>
      <c r="J24" s="52">
        <f t="shared" si="2"/>
        <v>98.69736867176037</v>
      </c>
      <c r="K24" s="52">
        <f t="shared" si="3"/>
        <v>98.69736867176037</v>
      </c>
      <c r="L24" s="51">
        <v>0</v>
      </c>
      <c r="M24" s="51">
        <v>123.064</v>
      </c>
      <c r="N24" s="51">
        <v>123.064</v>
      </c>
      <c r="O24" s="52" t="e">
        <f t="shared" si="7"/>
        <v>#DIV/0!</v>
      </c>
      <c r="P24" s="52">
        <f t="shared" si="8"/>
        <v>100</v>
      </c>
      <c r="Q24" s="51">
        <f t="shared" si="9"/>
        <v>2351.221</v>
      </c>
      <c r="R24" s="51">
        <f t="shared" si="10"/>
        <v>2747.214</v>
      </c>
      <c r="S24" s="51">
        <f t="shared" si="4"/>
        <v>2713.031</v>
      </c>
      <c r="T24" s="52">
        <f t="shared" si="5"/>
        <v>115.3881749099723</v>
      </c>
      <c r="U24" s="52">
        <f t="shared" si="6"/>
        <v>98.75572125069252</v>
      </c>
    </row>
    <row r="25" spans="1:256" ht="26.25">
      <c r="A25" s="68">
        <v>70808</v>
      </c>
      <c r="B25" s="69" t="s">
        <v>50</v>
      </c>
      <c r="C25" s="51">
        <v>74.21</v>
      </c>
      <c r="D25" s="51">
        <v>76.02</v>
      </c>
      <c r="E25" s="51"/>
      <c r="F25" s="51">
        <v>76.02</v>
      </c>
      <c r="G25" s="51">
        <v>74.21</v>
      </c>
      <c r="H25" s="62" t="e">
        <f t="shared" si="0"/>
        <v>#DIV/0!</v>
      </c>
      <c r="I25" s="52">
        <f t="shared" si="1"/>
        <v>100</v>
      </c>
      <c r="J25" s="52">
        <f t="shared" si="2"/>
        <v>97.61904761904762</v>
      </c>
      <c r="K25" s="52">
        <f t="shared" si="3"/>
        <v>97.61904761904762</v>
      </c>
      <c r="L25" s="51">
        <v>0</v>
      </c>
      <c r="M25" s="51">
        <v>0</v>
      </c>
      <c r="N25" s="51">
        <v>0</v>
      </c>
      <c r="O25" s="52" t="e">
        <f t="shared" si="7"/>
        <v>#DIV/0!</v>
      </c>
      <c r="P25" s="52" t="e">
        <f t="shared" si="8"/>
        <v>#DIV/0!</v>
      </c>
      <c r="Q25" s="51">
        <f t="shared" si="9"/>
        <v>74.21</v>
      </c>
      <c r="R25" s="51">
        <f t="shared" si="10"/>
        <v>76.02</v>
      </c>
      <c r="S25" s="51">
        <f t="shared" si="4"/>
        <v>74.21</v>
      </c>
      <c r="T25" s="52">
        <f t="shared" si="5"/>
        <v>100</v>
      </c>
      <c r="U25" s="52">
        <f t="shared" si="6"/>
        <v>97.61904761904762</v>
      </c>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1" s="4" customFormat="1" ht="13.5">
      <c r="A26" s="44">
        <v>90000</v>
      </c>
      <c r="B26" s="70" t="s">
        <v>51</v>
      </c>
      <c r="C26" s="46">
        <f>SUM(C27:C61)</f>
        <v>150917.66299999997</v>
      </c>
      <c r="D26" s="46">
        <f>SUM(D27:D61)</f>
        <v>168867.35500000004</v>
      </c>
      <c r="E26" s="46">
        <f>SUM(E27:E61)</f>
        <v>0</v>
      </c>
      <c r="F26" s="46">
        <f>SUM(F27:F61)</f>
        <v>168867.35500000004</v>
      </c>
      <c r="G26" s="46">
        <f>SUM(G27:G61)</f>
        <v>166694.03100000002</v>
      </c>
      <c r="H26" s="71" t="e">
        <f t="shared" si="0"/>
        <v>#DIV/0!</v>
      </c>
      <c r="I26" s="47">
        <f t="shared" si="1"/>
        <v>110.45362596159474</v>
      </c>
      <c r="J26" s="47">
        <f t="shared" si="2"/>
        <v>98.71299932423291</v>
      </c>
      <c r="K26" s="47">
        <f t="shared" si="3"/>
        <v>98.71299932423291</v>
      </c>
      <c r="L26" s="46">
        <f>SUM(L27:L61)</f>
        <v>81.327</v>
      </c>
      <c r="M26" s="46">
        <f>SUM(M27:M61)</f>
        <v>160.893</v>
      </c>
      <c r="N26" s="46">
        <f>SUM(N27:N61)</f>
        <v>156.577</v>
      </c>
      <c r="O26" s="72">
        <f t="shared" si="7"/>
        <v>192.52769682885142</v>
      </c>
      <c r="P26" s="47">
        <f t="shared" si="8"/>
        <v>97.31747186018038</v>
      </c>
      <c r="Q26" s="46">
        <f t="shared" si="9"/>
        <v>150998.98999999996</v>
      </c>
      <c r="R26" s="46">
        <f t="shared" si="10"/>
        <v>169028.24800000005</v>
      </c>
      <c r="S26" s="46">
        <f t="shared" si="4"/>
        <v>166850.608</v>
      </c>
      <c r="T26" s="47">
        <f t="shared" si="5"/>
        <v>110.49783048217743</v>
      </c>
      <c r="U26" s="47">
        <f t="shared" si="6"/>
        <v>98.71167096283217</v>
      </c>
    </row>
    <row r="27" spans="1:21" s="65" customFormat="1" ht="102.75">
      <c r="A27" s="73">
        <v>90201</v>
      </c>
      <c r="B27" s="74" t="s">
        <v>52</v>
      </c>
      <c r="C27" s="51">
        <v>18206.73</v>
      </c>
      <c r="D27" s="51">
        <v>14127.476</v>
      </c>
      <c r="E27" s="51"/>
      <c r="F27" s="51">
        <v>14127.476</v>
      </c>
      <c r="G27" s="51">
        <v>13946.163</v>
      </c>
      <c r="H27" s="62" t="e">
        <f t="shared" si="0"/>
        <v>#DIV/0!</v>
      </c>
      <c r="I27" s="52">
        <f t="shared" si="1"/>
        <v>76.59894445625326</v>
      </c>
      <c r="J27" s="52">
        <f t="shared" si="2"/>
        <v>98.71659311259846</v>
      </c>
      <c r="K27" s="52">
        <f t="shared" si="3"/>
        <v>98.71659311259846</v>
      </c>
      <c r="L27" s="51">
        <v>0</v>
      </c>
      <c r="M27" s="51">
        <v>0</v>
      </c>
      <c r="N27" s="51">
        <v>0</v>
      </c>
      <c r="O27" s="75">
        <v>0</v>
      </c>
      <c r="P27" s="52">
        <v>0</v>
      </c>
      <c r="Q27" s="51">
        <f t="shared" si="9"/>
        <v>18206.73</v>
      </c>
      <c r="R27" s="51">
        <f t="shared" si="10"/>
        <v>14127.476</v>
      </c>
      <c r="S27" s="51">
        <f t="shared" si="4"/>
        <v>13946.163</v>
      </c>
      <c r="T27" s="52">
        <f t="shared" si="5"/>
        <v>76.59894445625326</v>
      </c>
      <c r="U27" s="52">
        <f t="shared" si="6"/>
        <v>98.71659311259846</v>
      </c>
    </row>
    <row r="28" spans="1:21" s="65" customFormat="1" ht="90">
      <c r="A28" s="63">
        <v>90202</v>
      </c>
      <c r="B28" s="76" t="s">
        <v>53</v>
      </c>
      <c r="C28" s="51">
        <v>1.28</v>
      </c>
      <c r="D28" s="51">
        <v>1.22</v>
      </c>
      <c r="E28" s="51"/>
      <c r="F28" s="51">
        <v>1.22</v>
      </c>
      <c r="G28" s="51">
        <v>1.22</v>
      </c>
      <c r="H28" s="62"/>
      <c r="I28" s="52">
        <f t="shared" si="1"/>
        <v>95.3125</v>
      </c>
      <c r="J28" s="52">
        <f t="shared" si="2"/>
        <v>100</v>
      </c>
      <c r="K28" s="52">
        <f t="shared" si="3"/>
        <v>100</v>
      </c>
      <c r="L28" s="51">
        <v>0</v>
      </c>
      <c r="M28" s="51">
        <v>0</v>
      </c>
      <c r="N28" s="51">
        <v>0</v>
      </c>
      <c r="O28" s="75">
        <v>0</v>
      </c>
      <c r="P28" s="52">
        <v>0</v>
      </c>
      <c r="Q28" s="51">
        <f t="shared" si="9"/>
        <v>1.28</v>
      </c>
      <c r="R28" s="51">
        <f t="shared" si="10"/>
        <v>1.22</v>
      </c>
      <c r="S28" s="51">
        <f t="shared" si="4"/>
        <v>1.22</v>
      </c>
      <c r="T28" s="52">
        <f t="shared" si="5"/>
        <v>95.3125</v>
      </c>
      <c r="U28" s="52">
        <f t="shared" si="6"/>
        <v>100</v>
      </c>
    </row>
    <row r="29" spans="1:21" s="65" customFormat="1" ht="90">
      <c r="A29" s="63">
        <v>90203</v>
      </c>
      <c r="B29" s="76" t="s">
        <v>54</v>
      </c>
      <c r="C29" s="51">
        <v>121.96</v>
      </c>
      <c r="D29" s="51">
        <v>101.764</v>
      </c>
      <c r="E29" s="51"/>
      <c r="F29" s="51">
        <v>101.764</v>
      </c>
      <c r="G29" s="51">
        <v>101.764</v>
      </c>
      <c r="H29" s="62" t="e">
        <f>G29/E29*100</f>
        <v>#DIV/0!</v>
      </c>
      <c r="I29" s="52">
        <f t="shared" si="1"/>
        <v>83.4404722859954</v>
      </c>
      <c r="J29" s="52">
        <f t="shared" si="2"/>
        <v>100</v>
      </c>
      <c r="K29" s="52">
        <f t="shared" si="3"/>
        <v>100</v>
      </c>
      <c r="L29" s="51">
        <v>0</v>
      </c>
      <c r="M29" s="51">
        <v>0</v>
      </c>
      <c r="N29" s="51">
        <v>0</v>
      </c>
      <c r="O29" s="75">
        <v>0</v>
      </c>
      <c r="P29" s="52">
        <v>0</v>
      </c>
      <c r="Q29" s="51">
        <f t="shared" si="9"/>
        <v>121.96</v>
      </c>
      <c r="R29" s="51">
        <f t="shared" si="10"/>
        <v>101.764</v>
      </c>
      <c r="S29" s="51">
        <f t="shared" si="4"/>
        <v>101.764</v>
      </c>
      <c r="T29" s="52">
        <f t="shared" si="5"/>
        <v>83.4404722859954</v>
      </c>
      <c r="U29" s="52">
        <f t="shared" si="6"/>
        <v>100</v>
      </c>
    </row>
    <row r="30" spans="1:21" s="65" customFormat="1" ht="161.25" customHeight="1">
      <c r="A30" s="63">
        <v>90204</v>
      </c>
      <c r="B30" s="77" t="s">
        <v>55</v>
      </c>
      <c r="C30" s="51">
        <v>3762</v>
      </c>
      <c r="D30" s="51">
        <v>2991.207</v>
      </c>
      <c r="E30" s="51"/>
      <c r="F30" s="51">
        <v>2991.207</v>
      </c>
      <c r="G30" s="51">
        <v>2961.731</v>
      </c>
      <c r="H30" s="52"/>
      <c r="I30" s="52">
        <f t="shared" si="1"/>
        <v>78.72756512493355</v>
      </c>
      <c r="J30" s="52">
        <f t="shared" si="2"/>
        <v>99.0145783959452</v>
      </c>
      <c r="K30" s="52">
        <f t="shared" si="3"/>
        <v>99.0145783959452</v>
      </c>
      <c r="L30" s="51">
        <v>0</v>
      </c>
      <c r="M30" s="51">
        <v>0</v>
      </c>
      <c r="N30" s="51">
        <v>0</v>
      </c>
      <c r="O30" s="75">
        <v>0</v>
      </c>
      <c r="P30" s="52">
        <v>0</v>
      </c>
      <c r="Q30" s="51">
        <f t="shared" si="9"/>
        <v>3762</v>
      </c>
      <c r="R30" s="53">
        <f t="shared" si="10"/>
        <v>2991.207</v>
      </c>
      <c r="S30" s="51">
        <f t="shared" si="4"/>
        <v>2961.731</v>
      </c>
      <c r="T30" s="52">
        <f t="shared" si="5"/>
        <v>78.72756512493355</v>
      </c>
      <c r="U30" s="52">
        <f t="shared" si="6"/>
        <v>99.0145783959452</v>
      </c>
    </row>
    <row r="31" spans="1:21" s="65" customFormat="1" ht="113.25" customHeight="1">
      <c r="A31" s="63"/>
      <c r="B31" s="74" t="s">
        <v>56</v>
      </c>
      <c r="C31" s="51"/>
      <c r="D31" s="51"/>
      <c r="E31" s="51"/>
      <c r="F31" s="51"/>
      <c r="G31" s="51"/>
      <c r="H31" s="52"/>
      <c r="I31" s="52"/>
      <c r="J31" s="52"/>
      <c r="K31" s="52"/>
      <c r="L31" s="51"/>
      <c r="M31" s="51"/>
      <c r="N31" s="51"/>
      <c r="O31" s="75"/>
      <c r="P31" s="52"/>
      <c r="Q31" s="51"/>
      <c r="R31" s="53"/>
      <c r="S31" s="51"/>
      <c r="T31" s="52"/>
      <c r="U31" s="52"/>
    </row>
    <row r="32" spans="1:21" s="65" customFormat="1" ht="40.5" customHeight="1">
      <c r="A32" s="63">
        <v>90207</v>
      </c>
      <c r="B32" s="76" t="s">
        <v>57</v>
      </c>
      <c r="C32" s="51">
        <v>1397</v>
      </c>
      <c r="D32" s="51">
        <v>1000.2</v>
      </c>
      <c r="E32" s="51"/>
      <c r="F32" s="51">
        <v>1000.2</v>
      </c>
      <c r="G32" s="51">
        <v>991.498</v>
      </c>
      <c r="H32" s="62" t="e">
        <f aca="true" t="shared" si="11" ref="H32:H35">G32/E32*100</f>
        <v>#DIV/0!</v>
      </c>
      <c r="I32" s="52">
        <f aca="true" t="shared" si="12" ref="I32:I52">G32/C32*100</f>
        <v>70.9733715103794</v>
      </c>
      <c r="J32" s="52">
        <f aca="true" t="shared" si="13" ref="J32:J55">G32/D32*100</f>
        <v>99.12997400519896</v>
      </c>
      <c r="K32" s="52">
        <f aca="true" t="shared" si="14" ref="K32:K55">G32/F32*100</f>
        <v>99.12997400519896</v>
      </c>
      <c r="L32" s="51">
        <v>0</v>
      </c>
      <c r="M32" s="51">
        <v>0</v>
      </c>
      <c r="N32" s="51">
        <v>0</v>
      </c>
      <c r="O32" s="75">
        <v>0</v>
      </c>
      <c r="P32" s="52">
        <v>0</v>
      </c>
      <c r="Q32" s="51">
        <f aca="true" t="shared" si="15" ref="Q32:Q48">L32+C32</f>
        <v>1397</v>
      </c>
      <c r="R32" s="51">
        <f aca="true" t="shared" si="16" ref="R32:R36">M32+D32</f>
        <v>1000.2</v>
      </c>
      <c r="S32" s="51">
        <f aca="true" t="shared" si="17" ref="S32:S48">N32+G32</f>
        <v>991.498</v>
      </c>
      <c r="T32" s="52">
        <f aca="true" t="shared" si="18" ref="T32:T48">S32/Q32*100</f>
        <v>70.9733715103794</v>
      </c>
      <c r="U32" s="52">
        <f aca="true" t="shared" si="19" ref="U32:U48">S32/R32*100</f>
        <v>99.12997400519896</v>
      </c>
    </row>
    <row r="33" spans="1:21" s="4" customFormat="1" ht="39" customHeight="1">
      <c r="A33" s="63">
        <v>90209</v>
      </c>
      <c r="B33" s="76" t="s">
        <v>58</v>
      </c>
      <c r="C33" s="51">
        <v>7</v>
      </c>
      <c r="D33" s="51">
        <v>7.279</v>
      </c>
      <c r="E33" s="51"/>
      <c r="F33" s="51">
        <v>7.279</v>
      </c>
      <c r="G33" s="51">
        <v>7.27</v>
      </c>
      <c r="H33" s="62" t="e">
        <f t="shared" si="11"/>
        <v>#DIV/0!</v>
      </c>
      <c r="I33" s="52">
        <f t="shared" si="12"/>
        <v>103.85714285714285</v>
      </c>
      <c r="J33" s="52">
        <f t="shared" si="13"/>
        <v>99.87635664239592</v>
      </c>
      <c r="K33" s="52">
        <f t="shared" si="14"/>
        <v>99.87635664239592</v>
      </c>
      <c r="L33" s="51">
        <v>0</v>
      </c>
      <c r="M33" s="51">
        <v>0</v>
      </c>
      <c r="N33" s="51">
        <v>0</v>
      </c>
      <c r="O33" s="75">
        <v>0</v>
      </c>
      <c r="P33" s="52">
        <v>0</v>
      </c>
      <c r="Q33" s="51">
        <f t="shared" si="15"/>
        <v>7</v>
      </c>
      <c r="R33" s="51">
        <f t="shared" si="16"/>
        <v>7.279</v>
      </c>
      <c r="S33" s="51">
        <f t="shared" si="17"/>
        <v>7.27</v>
      </c>
      <c r="T33" s="52">
        <f t="shared" si="18"/>
        <v>103.85714285714285</v>
      </c>
      <c r="U33" s="52">
        <f t="shared" si="19"/>
        <v>99.87635664239592</v>
      </c>
    </row>
    <row r="34" spans="1:21" s="4" customFormat="1" ht="13.5">
      <c r="A34" s="78">
        <v>90214</v>
      </c>
      <c r="B34" s="79" t="s">
        <v>59</v>
      </c>
      <c r="C34" s="51">
        <v>1029.04</v>
      </c>
      <c r="D34" s="51">
        <v>910.112</v>
      </c>
      <c r="E34" s="51"/>
      <c r="F34" s="51">
        <v>910.112</v>
      </c>
      <c r="G34" s="51">
        <v>869.616</v>
      </c>
      <c r="H34" s="62" t="e">
        <f t="shared" si="11"/>
        <v>#DIV/0!</v>
      </c>
      <c r="I34" s="52">
        <f t="shared" si="12"/>
        <v>84.50750213791494</v>
      </c>
      <c r="J34" s="52">
        <f t="shared" si="13"/>
        <v>95.55043774832109</v>
      </c>
      <c r="K34" s="52">
        <f t="shared" si="14"/>
        <v>95.55043774832109</v>
      </c>
      <c r="L34" s="51">
        <v>0</v>
      </c>
      <c r="M34" s="51">
        <v>0</v>
      </c>
      <c r="N34" s="51">
        <v>0</v>
      </c>
      <c r="O34" s="75">
        <v>0</v>
      </c>
      <c r="P34" s="52">
        <v>0</v>
      </c>
      <c r="Q34" s="51">
        <f t="shared" si="15"/>
        <v>1029.04</v>
      </c>
      <c r="R34" s="51">
        <f t="shared" si="16"/>
        <v>910.112</v>
      </c>
      <c r="S34" s="51">
        <f t="shared" si="17"/>
        <v>869.616</v>
      </c>
      <c r="T34" s="52">
        <f t="shared" si="18"/>
        <v>84.50750213791494</v>
      </c>
      <c r="U34" s="52">
        <f t="shared" si="19"/>
        <v>95.55043774832109</v>
      </c>
    </row>
    <row r="35" spans="1:21" s="4" customFormat="1" ht="51.75">
      <c r="A35" s="78">
        <v>90215</v>
      </c>
      <c r="B35" s="80" t="s">
        <v>60</v>
      </c>
      <c r="C35" s="51">
        <v>1795</v>
      </c>
      <c r="D35" s="51">
        <v>1264.283</v>
      </c>
      <c r="E35" s="51"/>
      <c r="F35" s="51">
        <v>1264.283</v>
      </c>
      <c r="G35" s="51">
        <v>1223.706</v>
      </c>
      <c r="H35" s="62" t="e">
        <f t="shared" si="11"/>
        <v>#DIV/0!</v>
      </c>
      <c r="I35" s="52">
        <f t="shared" si="12"/>
        <v>68.17303621169916</v>
      </c>
      <c r="J35" s="52">
        <f t="shared" si="13"/>
        <v>96.79051288358697</v>
      </c>
      <c r="K35" s="52">
        <f t="shared" si="14"/>
        <v>96.79051288358697</v>
      </c>
      <c r="L35" s="51">
        <v>0</v>
      </c>
      <c r="M35" s="51">
        <v>0</v>
      </c>
      <c r="N35" s="51">
        <v>0</v>
      </c>
      <c r="O35" s="75">
        <v>0</v>
      </c>
      <c r="P35" s="52">
        <v>0</v>
      </c>
      <c r="Q35" s="51">
        <f t="shared" si="15"/>
        <v>1795</v>
      </c>
      <c r="R35" s="53">
        <f t="shared" si="16"/>
        <v>1264.283</v>
      </c>
      <c r="S35" s="51">
        <f t="shared" si="17"/>
        <v>1223.706</v>
      </c>
      <c r="T35" s="52">
        <f t="shared" si="18"/>
        <v>68.17303621169916</v>
      </c>
      <c r="U35" s="52">
        <f t="shared" si="19"/>
        <v>96.79051288358697</v>
      </c>
    </row>
    <row r="36" spans="1:21" s="4" customFormat="1" ht="51.75">
      <c r="A36" s="78">
        <v>90216</v>
      </c>
      <c r="B36" s="80" t="s">
        <v>61</v>
      </c>
      <c r="C36" s="51">
        <v>0.592</v>
      </c>
      <c r="D36" s="51">
        <v>0</v>
      </c>
      <c r="E36" s="51"/>
      <c r="F36" s="51">
        <v>0</v>
      </c>
      <c r="G36" s="51">
        <v>0</v>
      </c>
      <c r="H36" s="62"/>
      <c r="I36" s="81">
        <f t="shared" si="12"/>
        <v>0</v>
      </c>
      <c r="J36" s="82" t="e">
        <f t="shared" si="13"/>
        <v>#DIV/0!</v>
      </c>
      <c r="K36" s="81" t="e">
        <f t="shared" si="14"/>
        <v>#DIV/0!</v>
      </c>
      <c r="L36" s="51">
        <v>0</v>
      </c>
      <c r="M36" s="51">
        <v>0</v>
      </c>
      <c r="N36" s="51">
        <v>0</v>
      </c>
      <c r="O36" s="75">
        <v>0</v>
      </c>
      <c r="P36" s="52">
        <v>0</v>
      </c>
      <c r="Q36" s="51">
        <f t="shared" si="15"/>
        <v>0.592</v>
      </c>
      <c r="R36" s="51">
        <f t="shared" si="16"/>
        <v>0</v>
      </c>
      <c r="S36" s="51">
        <f t="shared" si="17"/>
        <v>0</v>
      </c>
      <c r="T36" s="52">
        <f t="shared" si="18"/>
        <v>0</v>
      </c>
      <c r="U36" s="52" t="e">
        <f t="shared" si="19"/>
        <v>#DIV/0!</v>
      </c>
    </row>
    <row r="37" spans="1:21" s="4" customFormat="1" ht="13.5">
      <c r="A37" s="66">
        <v>90302</v>
      </c>
      <c r="B37" s="79" t="s">
        <v>62</v>
      </c>
      <c r="C37" s="51">
        <v>1586.84</v>
      </c>
      <c r="D37" s="51">
        <v>965.224</v>
      </c>
      <c r="E37" s="51"/>
      <c r="F37" s="51">
        <v>965.224</v>
      </c>
      <c r="G37" s="51">
        <v>965.224</v>
      </c>
      <c r="H37" s="62" t="e">
        <f aca="true" t="shared" si="20" ref="H37:H38">G37/E37*100</f>
        <v>#DIV/0!</v>
      </c>
      <c r="I37" s="52">
        <f t="shared" si="12"/>
        <v>60.826800433566085</v>
      </c>
      <c r="J37" s="52">
        <f t="shared" si="13"/>
        <v>100</v>
      </c>
      <c r="K37" s="52">
        <f t="shared" si="14"/>
        <v>100</v>
      </c>
      <c r="L37" s="51">
        <v>0</v>
      </c>
      <c r="M37" s="51">
        <v>0</v>
      </c>
      <c r="N37" s="51">
        <v>0</v>
      </c>
      <c r="O37" s="75">
        <v>0</v>
      </c>
      <c r="P37" s="52">
        <v>0</v>
      </c>
      <c r="Q37" s="51">
        <f t="shared" si="15"/>
        <v>1586.84</v>
      </c>
      <c r="R37" s="51">
        <f>D37+M37</f>
        <v>965.224</v>
      </c>
      <c r="S37" s="51">
        <f t="shared" si="17"/>
        <v>965.224</v>
      </c>
      <c r="T37" s="52">
        <f t="shared" si="18"/>
        <v>60.826800433566085</v>
      </c>
      <c r="U37" s="52">
        <f t="shared" si="19"/>
        <v>100</v>
      </c>
    </row>
    <row r="38" spans="1:256" ht="13.5">
      <c r="A38" s="66">
        <v>90303</v>
      </c>
      <c r="B38" s="79" t="s">
        <v>63</v>
      </c>
      <c r="C38" s="51">
        <v>1872.5</v>
      </c>
      <c r="D38" s="51">
        <v>1297.554</v>
      </c>
      <c r="E38" s="51"/>
      <c r="F38" s="51">
        <v>1297.554</v>
      </c>
      <c r="G38" s="51">
        <v>1296.361</v>
      </c>
      <c r="H38" s="62" t="e">
        <f t="shared" si="20"/>
        <v>#DIV/0!</v>
      </c>
      <c r="I38" s="52">
        <f t="shared" si="12"/>
        <v>69.23156208277705</v>
      </c>
      <c r="J38" s="52">
        <f t="shared" si="13"/>
        <v>99.90805777640082</v>
      </c>
      <c r="K38" s="52">
        <f t="shared" si="14"/>
        <v>99.90805777640082</v>
      </c>
      <c r="L38" s="51">
        <v>0</v>
      </c>
      <c r="M38" s="51">
        <v>0</v>
      </c>
      <c r="N38" s="51">
        <v>0</v>
      </c>
      <c r="O38" s="75">
        <v>0</v>
      </c>
      <c r="P38" s="52">
        <v>0</v>
      </c>
      <c r="Q38" s="51">
        <f t="shared" si="15"/>
        <v>1872.5</v>
      </c>
      <c r="R38" s="51">
        <f aca="true" t="shared" si="21" ref="R38:R48">M38+D38</f>
        <v>1297.554</v>
      </c>
      <c r="S38" s="51">
        <f t="shared" si="17"/>
        <v>1296.361</v>
      </c>
      <c r="T38" s="52">
        <f t="shared" si="18"/>
        <v>69.23156208277705</v>
      </c>
      <c r="U38" s="52">
        <f t="shared" si="19"/>
        <v>99.90805777640082</v>
      </c>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c r="IQ38" s="83"/>
      <c r="IR38" s="83"/>
      <c r="IS38" s="83"/>
      <c r="IT38" s="83"/>
      <c r="IU38" s="83"/>
      <c r="IV38" s="83"/>
    </row>
    <row r="39" spans="1:256" ht="13.5">
      <c r="A39" s="66">
        <v>90304</v>
      </c>
      <c r="B39" s="79" t="s">
        <v>64</v>
      </c>
      <c r="C39" s="51">
        <v>64707.6</v>
      </c>
      <c r="D39" s="51">
        <v>68140.514</v>
      </c>
      <c r="E39" s="51"/>
      <c r="F39" s="51">
        <v>68140.514</v>
      </c>
      <c r="G39" s="51">
        <v>68140.443</v>
      </c>
      <c r="H39" s="52"/>
      <c r="I39" s="52">
        <f t="shared" si="12"/>
        <v>105.30516199024535</v>
      </c>
      <c r="J39" s="52">
        <f t="shared" si="13"/>
        <v>99.99989580354502</v>
      </c>
      <c r="K39" s="52">
        <f t="shared" si="14"/>
        <v>99.99989580354502</v>
      </c>
      <c r="L39" s="51">
        <v>0</v>
      </c>
      <c r="M39" s="51">
        <v>0</v>
      </c>
      <c r="N39" s="51">
        <v>0</v>
      </c>
      <c r="O39" s="75">
        <v>0</v>
      </c>
      <c r="P39" s="52">
        <v>0</v>
      </c>
      <c r="Q39" s="51">
        <f t="shared" si="15"/>
        <v>64707.6</v>
      </c>
      <c r="R39" s="51">
        <f t="shared" si="21"/>
        <v>68140.514</v>
      </c>
      <c r="S39" s="51">
        <f t="shared" si="17"/>
        <v>68140.443</v>
      </c>
      <c r="T39" s="52">
        <f t="shared" si="18"/>
        <v>105.30516199024535</v>
      </c>
      <c r="U39" s="52">
        <f t="shared" si="19"/>
        <v>99.99989580354502</v>
      </c>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ht="13.5">
      <c r="A40" s="66">
        <v>90305</v>
      </c>
      <c r="B40" s="80" t="s">
        <v>65</v>
      </c>
      <c r="C40" s="51">
        <v>4936.5</v>
      </c>
      <c r="D40" s="51">
        <v>4347.398</v>
      </c>
      <c r="E40" s="51"/>
      <c r="F40" s="51">
        <v>4347.398</v>
      </c>
      <c r="G40" s="51">
        <v>4347.398</v>
      </c>
      <c r="H40" s="51">
        <v>3681.218</v>
      </c>
      <c r="I40" s="52">
        <f t="shared" si="12"/>
        <v>88.06640332219185</v>
      </c>
      <c r="J40" s="52">
        <f t="shared" si="13"/>
        <v>100</v>
      </c>
      <c r="K40" s="52">
        <f t="shared" si="14"/>
        <v>100</v>
      </c>
      <c r="L40" s="51">
        <v>0</v>
      </c>
      <c r="M40" s="51">
        <v>0</v>
      </c>
      <c r="N40" s="51">
        <v>0</v>
      </c>
      <c r="O40" s="75">
        <v>0</v>
      </c>
      <c r="P40" s="52">
        <v>0</v>
      </c>
      <c r="Q40" s="51">
        <f t="shared" si="15"/>
        <v>4936.5</v>
      </c>
      <c r="R40" s="51">
        <f t="shared" si="21"/>
        <v>4347.398</v>
      </c>
      <c r="S40" s="51">
        <f t="shared" si="17"/>
        <v>4347.398</v>
      </c>
      <c r="T40" s="52">
        <f t="shared" si="18"/>
        <v>88.06640332219185</v>
      </c>
      <c r="U40" s="52">
        <f t="shared" si="19"/>
        <v>100</v>
      </c>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row>
    <row r="41" spans="1:21" s="4" customFormat="1" ht="13.5">
      <c r="A41" s="66">
        <v>90306</v>
      </c>
      <c r="B41" s="79" t="s">
        <v>66</v>
      </c>
      <c r="C41" s="51">
        <v>11462.5</v>
      </c>
      <c r="D41" s="51">
        <v>10074.148</v>
      </c>
      <c r="E41" s="51"/>
      <c r="F41" s="51">
        <v>10074.148</v>
      </c>
      <c r="G41" s="51">
        <v>10074.148</v>
      </c>
      <c r="H41" s="62" t="e">
        <f aca="true" t="shared" si="22" ref="H41:H45">G41/E41*100</f>
        <v>#DIV/0!</v>
      </c>
      <c r="I41" s="52">
        <f t="shared" si="12"/>
        <v>87.8878778625954</v>
      </c>
      <c r="J41" s="52">
        <f t="shared" si="13"/>
        <v>100</v>
      </c>
      <c r="K41" s="52">
        <f t="shared" si="14"/>
        <v>100</v>
      </c>
      <c r="L41" s="51">
        <v>0</v>
      </c>
      <c r="M41" s="51">
        <v>0</v>
      </c>
      <c r="N41" s="51">
        <v>0</v>
      </c>
      <c r="O41" s="75">
        <v>0</v>
      </c>
      <c r="P41" s="52">
        <v>0</v>
      </c>
      <c r="Q41" s="51">
        <f t="shared" si="15"/>
        <v>11462.5</v>
      </c>
      <c r="R41" s="51">
        <f t="shared" si="21"/>
        <v>10074.148</v>
      </c>
      <c r="S41" s="51">
        <f t="shared" si="17"/>
        <v>10074.148</v>
      </c>
      <c r="T41" s="52">
        <f t="shared" si="18"/>
        <v>87.8878778625954</v>
      </c>
      <c r="U41" s="52">
        <f t="shared" si="19"/>
        <v>100</v>
      </c>
    </row>
    <row r="42" spans="1:21" s="65" customFormat="1" ht="13.5">
      <c r="A42" s="66">
        <v>90307</v>
      </c>
      <c r="B42" s="79" t="s">
        <v>67</v>
      </c>
      <c r="C42" s="51">
        <v>1040.73</v>
      </c>
      <c r="D42" s="51">
        <v>1090.628</v>
      </c>
      <c r="E42" s="51"/>
      <c r="F42" s="51">
        <v>1090.628</v>
      </c>
      <c r="G42" s="51">
        <v>1090.593</v>
      </c>
      <c r="H42" s="62" t="e">
        <f t="shared" si="22"/>
        <v>#DIV/0!</v>
      </c>
      <c r="I42" s="52">
        <f t="shared" si="12"/>
        <v>104.79115620766193</v>
      </c>
      <c r="J42" s="52">
        <f t="shared" si="13"/>
        <v>99.99679083977307</v>
      </c>
      <c r="K42" s="52">
        <f t="shared" si="14"/>
        <v>99.99679083977307</v>
      </c>
      <c r="L42" s="51">
        <v>0</v>
      </c>
      <c r="M42" s="51">
        <v>0</v>
      </c>
      <c r="N42" s="51">
        <v>0</v>
      </c>
      <c r="O42" s="75">
        <v>0</v>
      </c>
      <c r="P42" s="52">
        <v>0</v>
      </c>
      <c r="Q42" s="51">
        <f t="shared" si="15"/>
        <v>1040.73</v>
      </c>
      <c r="R42" s="51">
        <f t="shared" si="21"/>
        <v>1090.628</v>
      </c>
      <c r="S42" s="51">
        <f t="shared" si="17"/>
        <v>1090.593</v>
      </c>
      <c r="T42" s="52">
        <f t="shared" si="18"/>
        <v>104.79115620766193</v>
      </c>
      <c r="U42" s="52">
        <f t="shared" si="19"/>
        <v>99.99679083977307</v>
      </c>
    </row>
    <row r="43" spans="1:21" s="4" customFormat="1" ht="13.5">
      <c r="A43" s="66">
        <v>90308</v>
      </c>
      <c r="B43" s="79" t="s">
        <v>68</v>
      </c>
      <c r="C43" s="51">
        <v>196.28</v>
      </c>
      <c r="D43" s="51">
        <v>173.83</v>
      </c>
      <c r="E43" s="51"/>
      <c r="F43" s="51">
        <v>173.83</v>
      </c>
      <c r="G43" s="51">
        <v>173.83</v>
      </c>
      <c r="H43" s="62" t="e">
        <f t="shared" si="22"/>
        <v>#DIV/0!</v>
      </c>
      <c r="I43" s="52">
        <f t="shared" si="12"/>
        <v>88.56225799877726</v>
      </c>
      <c r="J43" s="52">
        <f t="shared" si="13"/>
        <v>100</v>
      </c>
      <c r="K43" s="52">
        <f t="shared" si="14"/>
        <v>100</v>
      </c>
      <c r="L43" s="51">
        <v>0</v>
      </c>
      <c r="M43" s="51">
        <v>0</v>
      </c>
      <c r="N43" s="51">
        <v>0</v>
      </c>
      <c r="O43" s="75">
        <v>0</v>
      </c>
      <c r="P43" s="52">
        <v>0</v>
      </c>
      <c r="Q43" s="51">
        <f t="shared" si="15"/>
        <v>196.28</v>
      </c>
      <c r="R43" s="51">
        <f t="shared" si="21"/>
        <v>173.83</v>
      </c>
      <c r="S43" s="51">
        <f t="shared" si="17"/>
        <v>173.83</v>
      </c>
      <c r="T43" s="52">
        <f t="shared" si="18"/>
        <v>88.56225799877726</v>
      </c>
      <c r="U43" s="52">
        <f t="shared" si="19"/>
        <v>100</v>
      </c>
    </row>
    <row r="44" spans="1:21" s="65" customFormat="1" ht="13.5">
      <c r="A44" s="68">
        <v>90401</v>
      </c>
      <c r="B44" s="79" t="s">
        <v>69</v>
      </c>
      <c r="C44" s="51">
        <v>4357.3</v>
      </c>
      <c r="D44" s="51">
        <v>6989.064</v>
      </c>
      <c r="E44" s="51"/>
      <c r="F44" s="51">
        <v>6989.064</v>
      </c>
      <c r="G44" s="51">
        <v>6987.733</v>
      </c>
      <c r="H44" s="62" t="e">
        <f t="shared" si="22"/>
        <v>#DIV/0!</v>
      </c>
      <c r="I44" s="52">
        <f t="shared" si="12"/>
        <v>160.3684162210543</v>
      </c>
      <c r="J44" s="52">
        <f t="shared" si="13"/>
        <v>99.9809559620573</v>
      </c>
      <c r="K44" s="52">
        <f t="shared" si="14"/>
        <v>99.9809559620573</v>
      </c>
      <c r="L44" s="51">
        <v>0</v>
      </c>
      <c r="M44" s="51">
        <v>0</v>
      </c>
      <c r="N44" s="51">
        <v>0</v>
      </c>
      <c r="O44" s="75">
        <v>0</v>
      </c>
      <c r="P44" s="52">
        <v>0</v>
      </c>
      <c r="Q44" s="51">
        <f t="shared" si="15"/>
        <v>4357.3</v>
      </c>
      <c r="R44" s="51">
        <f t="shared" si="21"/>
        <v>6989.064</v>
      </c>
      <c r="S44" s="51">
        <f t="shared" si="17"/>
        <v>6987.733</v>
      </c>
      <c r="T44" s="52">
        <f t="shared" si="18"/>
        <v>160.3684162210543</v>
      </c>
      <c r="U44" s="52">
        <f t="shared" si="19"/>
        <v>99.9809559620573</v>
      </c>
    </row>
    <row r="45" spans="1:21" s="4" customFormat="1" ht="13.5">
      <c r="A45" s="68">
        <v>90405</v>
      </c>
      <c r="B45" s="79" t="s">
        <v>70</v>
      </c>
      <c r="C45" s="51">
        <v>6153.37</v>
      </c>
      <c r="D45" s="51">
        <v>27175.998</v>
      </c>
      <c r="E45" s="51"/>
      <c r="F45" s="51">
        <v>27175.998</v>
      </c>
      <c r="G45" s="51">
        <v>27172.976</v>
      </c>
      <c r="H45" s="62" t="e">
        <f t="shared" si="22"/>
        <v>#DIV/0!</v>
      </c>
      <c r="I45" s="52">
        <f t="shared" si="12"/>
        <v>441.59502841532367</v>
      </c>
      <c r="J45" s="52">
        <f t="shared" si="13"/>
        <v>99.98887989320576</v>
      </c>
      <c r="K45" s="52">
        <f t="shared" si="14"/>
        <v>99.98887989320576</v>
      </c>
      <c r="L45" s="51">
        <v>0</v>
      </c>
      <c r="M45" s="51">
        <v>0</v>
      </c>
      <c r="N45" s="51">
        <v>0</v>
      </c>
      <c r="O45" s="75">
        <v>0</v>
      </c>
      <c r="P45" s="52">
        <v>0</v>
      </c>
      <c r="Q45" s="51">
        <f t="shared" si="15"/>
        <v>6153.37</v>
      </c>
      <c r="R45" s="51">
        <f t="shared" si="21"/>
        <v>27175.998</v>
      </c>
      <c r="S45" s="51">
        <f t="shared" si="17"/>
        <v>27172.976</v>
      </c>
      <c r="T45" s="52">
        <f t="shared" si="18"/>
        <v>441.59502841532367</v>
      </c>
      <c r="U45" s="52">
        <f t="shared" si="19"/>
        <v>99.98887989320576</v>
      </c>
    </row>
    <row r="46" spans="1:21" s="4" customFormat="1" ht="26.25">
      <c r="A46" s="63">
        <v>90406</v>
      </c>
      <c r="B46" s="76" t="s">
        <v>71</v>
      </c>
      <c r="C46" s="51">
        <v>1.428</v>
      </c>
      <c r="D46" s="51">
        <v>5.389</v>
      </c>
      <c r="E46" s="51"/>
      <c r="F46" s="51">
        <v>5.389</v>
      </c>
      <c r="G46" s="51">
        <v>4.513</v>
      </c>
      <c r="H46" s="62"/>
      <c r="I46" s="52">
        <f t="shared" si="12"/>
        <v>316.0364145658263</v>
      </c>
      <c r="J46" s="52">
        <f t="shared" si="13"/>
        <v>83.7446650584524</v>
      </c>
      <c r="K46" s="52">
        <f t="shared" si="14"/>
        <v>83.7446650584524</v>
      </c>
      <c r="L46" s="51">
        <v>0</v>
      </c>
      <c r="M46" s="51">
        <v>0</v>
      </c>
      <c r="N46" s="51">
        <v>0</v>
      </c>
      <c r="O46" s="75">
        <v>0</v>
      </c>
      <c r="P46" s="52">
        <v>0</v>
      </c>
      <c r="Q46" s="51">
        <f t="shared" si="15"/>
        <v>1.428</v>
      </c>
      <c r="R46" s="51">
        <f t="shared" si="21"/>
        <v>5.389</v>
      </c>
      <c r="S46" s="51">
        <f t="shared" si="17"/>
        <v>4.513</v>
      </c>
      <c r="T46" s="52">
        <f t="shared" si="18"/>
        <v>316.0364145658263</v>
      </c>
      <c r="U46" s="52">
        <f t="shared" si="19"/>
        <v>83.7446650584524</v>
      </c>
    </row>
    <row r="47" spans="1:21" s="4" customFormat="1" ht="26.25" customHeight="1">
      <c r="A47" s="85">
        <v>90407</v>
      </c>
      <c r="B47" s="86" t="s">
        <v>72</v>
      </c>
      <c r="C47" s="51">
        <v>1278.5</v>
      </c>
      <c r="D47" s="51">
        <v>26.681</v>
      </c>
      <c r="E47" s="51"/>
      <c r="F47" s="51">
        <v>26.681</v>
      </c>
      <c r="G47" s="51">
        <v>26.681</v>
      </c>
      <c r="H47" s="62"/>
      <c r="I47" s="52">
        <f t="shared" si="12"/>
        <v>2.0868987094251077</v>
      </c>
      <c r="J47" s="52">
        <f t="shared" si="13"/>
        <v>100</v>
      </c>
      <c r="K47" s="52">
        <f t="shared" si="14"/>
        <v>100</v>
      </c>
      <c r="L47" s="51">
        <v>0</v>
      </c>
      <c r="M47" s="51">
        <v>0</v>
      </c>
      <c r="N47" s="51">
        <v>0</v>
      </c>
      <c r="O47" s="75">
        <v>0</v>
      </c>
      <c r="P47" s="52">
        <v>0</v>
      </c>
      <c r="Q47" s="51">
        <f t="shared" si="15"/>
        <v>1278.5</v>
      </c>
      <c r="R47" s="51">
        <f t="shared" si="21"/>
        <v>26.681</v>
      </c>
      <c r="S47" s="51">
        <f t="shared" si="17"/>
        <v>26.681</v>
      </c>
      <c r="T47" s="52">
        <f t="shared" si="18"/>
        <v>2.0868987094251077</v>
      </c>
      <c r="U47" s="52">
        <f t="shared" si="19"/>
        <v>100</v>
      </c>
    </row>
    <row r="48" spans="1:21" s="4" customFormat="1" ht="13.5">
      <c r="A48" s="68">
        <v>90412</v>
      </c>
      <c r="B48" s="87" t="s">
        <v>73</v>
      </c>
      <c r="C48" s="51">
        <v>3407.4</v>
      </c>
      <c r="D48" s="51">
        <v>4383.2</v>
      </c>
      <c r="E48" s="51"/>
      <c r="F48" s="51">
        <v>4383.2</v>
      </c>
      <c r="G48" s="51">
        <v>2580.765</v>
      </c>
      <c r="H48" s="52"/>
      <c r="I48" s="52">
        <f t="shared" si="12"/>
        <v>75.74000704349356</v>
      </c>
      <c r="J48" s="52">
        <f t="shared" si="13"/>
        <v>58.8785590436211</v>
      </c>
      <c r="K48" s="52">
        <f t="shared" si="14"/>
        <v>58.8785590436211</v>
      </c>
      <c r="L48" s="51">
        <v>0</v>
      </c>
      <c r="M48" s="51">
        <v>0</v>
      </c>
      <c r="N48" s="51">
        <v>0</v>
      </c>
      <c r="O48" s="75">
        <v>0</v>
      </c>
      <c r="P48" s="52">
        <v>0</v>
      </c>
      <c r="Q48" s="51">
        <f t="shared" si="15"/>
        <v>3407.4</v>
      </c>
      <c r="R48" s="51">
        <f t="shared" si="21"/>
        <v>4383.2</v>
      </c>
      <c r="S48" s="51">
        <f t="shared" si="17"/>
        <v>2580.765</v>
      </c>
      <c r="T48" s="52">
        <f t="shared" si="18"/>
        <v>75.74000704349356</v>
      </c>
      <c r="U48" s="52">
        <f t="shared" si="19"/>
        <v>58.8785590436211</v>
      </c>
    </row>
    <row r="49" spans="1:21" ht="16.5" customHeight="1">
      <c r="A49" s="68">
        <v>90413</v>
      </c>
      <c r="B49" s="88" t="s">
        <v>74</v>
      </c>
      <c r="C49" s="51">
        <v>2152.552</v>
      </c>
      <c r="D49" s="51">
        <v>2813.82</v>
      </c>
      <c r="E49" s="51"/>
      <c r="F49" s="51">
        <v>2813.82</v>
      </c>
      <c r="G49" s="51">
        <v>2813.82</v>
      </c>
      <c r="H49" s="52"/>
      <c r="I49" s="52">
        <f t="shared" si="12"/>
        <v>130.7201870152266</v>
      </c>
      <c r="J49" s="52">
        <f t="shared" si="13"/>
        <v>100</v>
      </c>
      <c r="K49" s="52">
        <f t="shared" si="14"/>
        <v>100</v>
      </c>
      <c r="L49" s="51">
        <v>0</v>
      </c>
      <c r="M49" s="51">
        <v>0</v>
      </c>
      <c r="N49" s="51">
        <v>0</v>
      </c>
      <c r="O49" s="75"/>
      <c r="P49" s="52"/>
      <c r="Q49" s="51"/>
      <c r="R49" s="51"/>
      <c r="S49" s="51"/>
      <c r="T49" s="52"/>
      <c r="U49" s="52"/>
    </row>
    <row r="50" spans="1:21" ht="39">
      <c r="A50" s="63">
        <v>90414</v>
      </c>
      <c r="B50" s="76" t="s">
        <v>75</v>
      </c>
      <c r="C50" s="51">
        <v>0.5</v>
      </c>
      <c r="D50" s="51">
        <v>4.891</v>
      </c>
      <c r="E50" s="51"/>
      <c r="F50" s="51">
        <v>4.891</v>
      </c>
      <c r="G50" s="51">
        <v>4.891</v>
      </c>
      <c r="H50" s="62"/>
      <c r="I50" s="52">
        <f t="shared" si="12"/>
        <v>978.2</v>
      </c>
      <c r="J50" s="52">
        <f t="shared" si="13"/>
        <v>100</v>
      </c>
      <c r="K50" s="52">
        <f t="shared" si="14"/>
        <v>100</v>
      </c>
      <c r="L50" s="51">
        <v>0</v>
      </c>
      <c r="M50" s="51">
        <v>0</v>
      </c>
      <c r="N50" s="51">
        <v>0</v>
      </c>
      <c r="O50" s="75">
        <v>0</v>
      </c>
      <c r="P50" s="52">
        <v>0</v>
      </c>
      <c r="Q50" s="51">
        <f aca="true" t="shared" si="23" ref="Q50:Q55">L50+C50</f>
        <v>0.5</v>
      </c>
      <c r="R50" s="51">
        <f aca="true" t="shared" si="24" ref="R50:R55">M50+D50</f>
        <v>4.891</v>
      </c>
      <c r="S50" s="51">
        <f aca="true" t="shared" si="25" ref="S50:S55">N50+G50</f>
        <v>4.891</v>
      </c>
      <c r="T50" s="52">
        <f aca="true" t="shared" si="26" ref="T50:T52">S50/Q50*100</f>
        <v>978.2</v>
      </c>
      <c r="U50" s="52">
        <f aca="true" t="shared" si="27" ref="U50:U55">S50/R50*100</f>
        <v>100</v>
      </c>
    </row>
    <row r="51" spans="1:21" ht="13.5">
      <c r="A51" s="68">
        <v>90802</v>
      </c>
      <c r="B51" s="79" t="s">
        <v>76</v>
      </c>
      <c r="C51" s="51">
        <v>24.505</v>
      </c>
      <c r="D51" s="51">
        <v>29.305</v>
      </c>
      <c r="E51" s="51"/>
      <c r="F51" s="51">
        <v>29.305</v>
      </c>
      <c r="G51" s="51">
        <v>29.249</v>
      </c>
      <c r="H51" s="62" t="e">
        <f aca="true" t="shared" si="28" ref="H51:H54">G51/E51*100</f>
        <v>#DIV/0!</v>
      </c>
      <c r="I51" s="52">
        <f t="shared" si="12"/>
        <v>119.35931442562742</v>
      </c>
      <c r="J51" s="52">
        <f t="shared" si="13"/>
        <v>99.80890632997782</v>
      </c>
      <c r="K51" s="52">
        <f t="shared" si="14"/>
        <v>99.80890632997782</v>
      </c>
      <c r="L51" s="51">
        <v>0</v>
      </c>
      <c r="M51" s="51">
        <v>0</v>
      </c>
      <c r="N51" s="51">
        <v>0</v>
      </c>
      <c r="O51" s="75">
        <v>0</v>
      </c>
      <c r="P51" s="52">
        <v>0</v>
      </c>
      <c r="Q51" s="51">
        <f t="shared" si="23"/>
        <v>24.505</v>
      </c>
      <c r="R51" s="51">
        <f t="shared" si="24"/>
        <v>29.305</v>
      </c>
      <c r="S51" s="51">
        <f t="shared" si="25"/>
        <v>29.249</v>
      </c>
      <c r="T51" s="52">
        <f t="shared" si="26"/>
        <v>119.35931442562742</v>
      </c>
      <c r="U51" s="52">
        <f t="shared" si="27"/>
        <v>99.80890632997782</v>
      </c>
    </row>
    <row r="52" spans="1:21" ht="13.5">
      <c r="A52" s="68">
        <v>91101</v>
      </c>
      <c r="B52" s="79" t="s">
        <v>77</v>
      </c>
      <c r="C52" s="51">
        <v>753.816</v>
      </c>
      <c r="D52" s="51">
        <v>771.91</v>
      </c>
      <c r="E52" s="51"/>
      <c r="F52" s="51">
        <v>771.91</v>
      </c>
      <c r="G52" s="51">
        <v>765.716</v>
      </c>
      <c r="H52" s="52" t="e">
        <f t="shared" si="28"/>
        <v>#DIV/0!</v>
      </c>
      <c r="I52" s="52">
        <f t="shared" si="12"/>
        <v>101.57863457395437</v>
      </c>
      <c r="J52" s="52">
        <f t="shared" si="13"/>
        <v>99.19757484680856</v>
      </c>
      <c r="K52" s="52">
        <f t="shared" si="14"/>
        <v>99.19757484680856</v>
      </c>
      <c r="L52" s="51">
        <v>0</v>
      </c>
      <c r="M52" s="51">
        <v>0</v>
      </c>
      <c r="N52" s="51">
        <v>0</v>
      </c>
      <c r="O52" s="75" t="e">
        <f>N52/L52*100</f>
        <v>#DIV/0!</v>
      </c>
      <c r="P52" s="52" t="e">
        <f>N52/M52*100</f>
        <v>#DIV/0!</v>
      </c>
      <c r="Q52" s="51">
        <f t="shared" si="23"/>
        <v>753.816</v>
      </c>
      <c r="R52" s="51">
        <f t="shared" si="24"/>
        <v>771.91</v>
      </c>
      <c r="S52" s="51">
        <f t="shared" si="25"/>
        <v>765.716</v>
      </c>
      <c r="T52" s="52">
        <f t="shared" si="26"/>
        <v>101.57863457395437</v>
      </c>
      <c r="U52" s="52">
        <f t="shared" si="27"/>
        <v>99.19757484680856</v>
      </c>
    </row>
    <row r="53" spans="1:21" ht="13.5">
      <c r="A53" s="66">
        <v>91102</v>
      </c>
      <c r="B53" s="80" t="s">
        <v>78</v>
      </c>
      <c r="C53" s="51">
        <v>10.075</v>
      </c>
      <c r="D53" s="51">
        <v>20.075</v>
      </c>
      <c r="E53" s="51"/>
      <c r="F53" s="51">
        <v>20.075</v>
      </c>
      <c r="G53" s="51">
        <v>20.028</v>
      </c>
      <c r="H53" s="52" t="e">
        <f t="shared" si="28"/>
        <v>#DIV/0!</v>
      </c>
      <c r="I53" s="52">
        <v>0</v>
      </c>
      <c r="J53" s="52">
        <f t="shared" si="13"/>
        <v>99.76587795765877</v>
      </c>
      <c r="K53" s="52">
        <f t="shared" si="14"/>
        <v>99.76587795765877</v>
      </c>
      <c r="L53" s="51">
        <v>0</v>
      </c>
      <c r="M53" s="51">
        <v>0</v>
      </c>
      <c r="N53" s="51">
        <v>0</v>
      </c>
      <c r="O53" s="75"/>
      <c r="P53" s="52"/>
      <c r="Q53" s="51">
        <f t="shared" si="23"/>
        <v>10.075</v>
      </c>
      <c r="R53" s="51">
        <f t="shared" si="24"/>
        <v>20.075</v>
      </c>
      <c r="S53" s="51">
        <f t="shared" si="25"/>
        <v>20.028</v>
      </c>
      <c r="T53" s="52">
        <v>0</v>
      </c>
      <c r="U53" s="52">
        <f t="shared" si="27"/>
        <v>99.76587795765877</v>
      </c>
    </row>
    <row r="54" spans="1:21" ht="13.5">
      <c r="A54" s="66">
        <v>91103</v>
      </c>
      <c r="B54" s="79" t="s">
        <v>79</v>
      </c>
      <c r="C54" s="51">
        <v>10</v>
      </c>
      <c r="D54" s="51">
        <v>10</v>
      </c>
      <c r="E54" s="51"/>
      <c r="F54" s="51">
        <v>10</v>
      </c>
      <c r="G54" s="51">
        <v>0</v>
      </c>
      <c r="H54" s="52" t="e">
        <f t="shared" si="28"/>
        <v>#DIV/0!</v>
      </c>
      <c r="I54" s="52">
        <v>0</v>
      </c>
      <c r="J54" s="52">
        <f t="shared" si="13"/>
        <v>0</v>
      </c>
      <c r="K54" s="52">
        <f t="shared" si="14"/>
        <v>0</v>
      </c>
      <c r="L54" s="51">
        <v>0</v>
      </c>
      <c r="M54" s="51">
        <v>0</v>
      </c>
      <c r="N54" s="51">
        <v>0</v>
      </c>
      <c r="O54" s="75">
        <v>0</v>
      </c>
      <c r="P54" s="52">
        <v>0</v>
      </c>
      <c r="Q54" s="51">
        <f t="shared" si="23"/>
        <v>10</v>
      </c>
      <c r="R54" s="51">
        <f t="shared" si="24"/>
        <v>10</v>
      </c>
      <c r="S54" s="51">
        <f t="shared" si="25"/>
        <v>0</v>
      </c>
      <c r="T54" s="52">
        <v>0</v>
      </c>
      <c r="U54" s="52">
        <f t="shared" si="27"/>
        <v>0</v>
      </c>
    </row>
    <row r="55" spans="1:21" ht="12.75" customHeight="1">
      <c r="A55" s="89">
        <v>91108</v>
      </c>
      <c r="B55" s="90" t="s">
        <v>80</v>
      </c>
      <c r="C55" s="75">
        <v>737.836</v>
      </c>
      <c r="D55" s="75">
        <v>862.73</v>
      </c>
      <c r="E55" s="51"/>
      <c r="F55" s="75">
        <v>862.73</v>
      </c>
      <c r="G55" s="75">
        <v>841.092</v>
      </c>
      <c r="H55" s="52" t="e">
        <f>#REF!/E55*100</f>
        <v>#REF!</v>
      </c>
      <c r="I55" s="91">
        <f>G55/C55*100</f>
        <v>113.99443778834319</v>
      </c>
      <c r="J55" s="91">
        <f t="shared" si="13"/>
        <v>97.49191519942507</v>
      </c>
      <c r="K55" s="52">
        <f t="shared" si="14"/>
        <v>97.49191519942507</v>
      </c>
      <c r="L55" s="75">
        <v>0</v>
      </c>
      <c r="M55" s="75">
        <v>0</v>
      </c>
      <c r="N55" s="75">
        <v>0</v>
      </c>
      <c r="O55" s="75">
        <v>0</v>
      </c>
      <c r="P55" s="91">
        <v>0</v>
      </c>
      <c r="Q55" s="75">
        <f t="shared" si="23"/>
        <v>737.836</v>
      </c>
      <c r="R55" s="75">
        <f t="shared" si="24"/>
        <v>862.73</v>
      </c>
      <c r="S55" s="75">
        <f t="shared" si="25"/>
        <v>841.092</v>
      </c>
      <c r="T55" s="91">
        <f>S55/Q55*100</f>
        <v>113.99443778834319</v>
      </c>
      <c r="U55" s="91">
        <f t="shared" si="27"/>
        <v>97.49191519942507</v>
      </c>
    </row>
    <row r="56" spans="1:21" ht="13.5">
      <c r="A56" s="89"/>
      <c r="B56" s="90"/>
      <c r="C56" s="75"/>
      <c r="D56" s="75"/>
      <c r="E56" s="51"/>
      <c r="F56" s="75"/>
      <c r="G56" s="75"/>
      <c r="H56" s="52"/>
      <c r="I56" s="91"/>
      <c r="J56" s="91"/>
      <c r="K56" s="52"/>
      <c r="L56" s="75"/>
      <c r="M56" s="75"/>
      <c r="N56" s="75"/>
      <c r="O56" s="75"/>
      <c r="P56" s="91"/>
      <c r="Q56" s="75"/>
      <c r="R56" s="75"/>
      <c r="S56" s="75"/>
      <c r="T56" s="91"/>
      <c r="U56" s="91"/>
    </row>
    <row r="57" spans="1:21" ht="13.5">
      <c r="A57" s="89"/>
      <c r="B57" s="90"/>
      <c r="C57" s="75"/>
      <c r="D57" s="75"/>
      <c r="E57" s="51"/>
      <c r="F57" s="75"/>
      <c r="G57" s="75"/>
      <c r="H57" s="52"/>
      <c r="I57" s="91"/>
      <c r="J57" s="91"/>
      <c r="K57" s="52"/>
      <c r="L57" s="75"/>
      <c r="M57" s="75"/>
      <c r="N57" s="75"/>
      <c r="O57" s="75"/>
      <c r="P57" s="91"/>
      <c r="Q57" s="75"/>
      <c r="R57" s="75"/>
      <c r="S57" s="75"/>
      <c r="T57" s="75"/>
      <c r="U57" s="75"/>
    </row>
    <row r="58" spans="1:21" ht="13.5">
      <c r="A58" s="68">
        <v>91204</v>
      </c>
      <c r="B58" s="92" t="s">
        <v>81</v>
      </c>
      <c r="C58" s="51">
        <v>3583.505</v>
      </c>
      <c r="D58" s="51">
        <v>4157.206</v>
      </c>
      <c r="E58" s="51"/>
      <c r="F58" s="51">
        <v>4157.206</v>
      </c>
      <c r="G58" s="51">
        <v>4156.729</v>
      </c>
      <c r="H58" s="52" t="e">
        <f>G58/E58*100</f>
        <v>#DIV/0!</v>
      </c>
      <c r="I58" s="52">
        <f aca="true" t="shared" si="29" ref="I58:I86">G58/C58*100</f>
        <v>115.99618250846588</v>
      </c>
      <c r="J58" s="52">
        <f aca="true" t="shared" si="30" ref="J58:J83">G58/D58*100</f>
        <v>99.98852594747531</v>
      </c>
      <c r="K58" s="52">
        <f aca="true" t="shared" si="31" ref="K58:K83">G58/F58*100</f>
        <v>99.98852594747531</v>
      </c>
      <c r="L58" s="51">
        <v>81.327</v>
      </c>
      <c r="M58" s="51">
        <v>160.893</v>
      </c>
      <c r="N58" s="51">
        <v>156.577</v>
      </c>
      <c r="O58" s="75">
        <f>N58/L58*100</f>
        <v>192.52769682885142</v>
      </c>
      <c r="P58" s="52">
        <f aca="true" t="shared" si="32" ref="P58:P62">N58/M58*100</f>
        <v>97.31747186018038</v>
      </c>
      <c r="Q58" s="51">
        <f aca="true" t="shared" si="33" ref="Q58:Q63">L58+C58</f>
        <v>3664.8320000000003</v>
      </c>
      <c r="R58" s="51">
        <f aca="true" t="shared" si="34" ref="R58:R70">M58+D58</f>
        <v>4318.099</v>
      </c>
      <c r="S58" s="51">
        <f aca="true" t="shared" si="35" ref="S58:S70">N58+G58</f>
        <v>4313.3060000000005</v>
      </c>
      <c r="T58" s="52">
        <f aca="true" t="shared" si="36" ref="T58:T63">S58/Q58*100</f>
        <v>117.69450823393814</v>
      </c>
      <c r="U58" s="52">
        <f aca="true" t="shared" si="37" ref="U58:U86">S58/R58*100</f>
        <v>99.8890020817031</v>
      </c>
    </row>
    <row r="59" spans="1:21" ht="39">
      <c r="A59" s="93">
        <v>91205</v>
      </c>
      <c r="B59" s="94" t="s">
        <v>82</v>
      </c>
      <c r="C59" s="51">
        <v>197.385</v>
      </c>
      <c r="D59" s="51">
        <v>197.385</v>
      </c>
      <c r="E59" s="51"/>
      <c r="F59" s="51">
        <v>197.385</v>
      </c>
      <c r="G59" s="51">
        <v>182.357</v>
      </c>
      <c r="H59" s="52"/>
      <c r="I59" s="52">
        <f t="shared" si="29"/>
        <v>92.38645287129215</v>
      </c>
      <c r="J59" s="52">
        <f t="shared" si="30"/>
        <v>92.38645287129215</v>
      </c>
      <c r="K59" s="52">
        <f t="shared" si="31"/>
        <v>92.38645287129215</v>
      </c>
      <c r="L59" s="51">
        <v>0</v>
      </c>
      <c r="M59" s="51">
        <v>0</v>
      </c>
      <c r="N59" s="51">
        <v>0</v>
      </c>
      <c r="O59" s="75">
        <v>0</v>
      </c>
      <c r="P59" s="52" t="e">
        <f t="shared" si="32"/>
        <v>#DIV/0!</v>
      </c>
      <c r="Q59" s="51">
        <f t="shared" si="33"/>
        <v>197.385</v>
      </c>
      <c r="R59" s="51">
        <f t="shared" si="34"/>
        <v>197.385</v>
      </c>
      <c r="S59" s="51">
        <f t="shared" si="35"/>
        <v>182.357</v>
      </c>
      <c r="T59" s="52">
        <f t="shared" si="36"/>
        <v>92.38645287129215</v>
      </c>
      <c r="U59" s="52">
        <f t="shared" si="37"/>
        <v>92.38645287129215</v>
      </c>
    </row>
    <row r="60" spans="1:21" ht="13.5">
      <c r="A60" s="95">
        <v>91209</v>
      </c>
      <c r="B60" s="96" t="s">
        <v>83</v>
      </c>
      <c r="C60" s="51">
        <v>258.041</v>
      </c>
      <c r="D60" s="51">
        <v>258.041</v>
      </c>
      <c r="E60" s="51"/>
      <c r="F60" s="51">
        <v>258.041</v>
      </c>
      <c r="G60" s="51">
        <v>247.693</v>
      </c>
      <c r="H60" s="52" t="e">
        <f aca="true" t="shared" si="38" ref="H60:H65">G60/E60*100</f>
        <v>#DIV/0!</v>
      </c>
      <c r="I60" s="52">
        <f t="shared" si="29"/>
        <v>95.98978456911887</v>
      </c>
      <c r="J60" s="52">
        <f t="shared" si="30"/>
        <v>95.98978456911887</v>
      </c>
      <c r="K60" s="52">
        <f t="shared" si="31"/>
        <v>95.98978456911887</v>
      </c>
      <c r="L60" s="51">
        <v>0</v>
      </c>
      <c r="M60" s="51">
        <v>0</v>
      </c>
      <c r="N60" s="51">
        <v>0</v>
      </c>
      <c r="O60" s="75">
        <v>0</v>
      </c>
      <c r="P60" s="52" t="e">
        <f t="shared" si="32"/>
        <v>#DIV/0!</v>
      </c>
      <c r="Q60" s="51">
        <f t="shared" si="33"/>
        <v>258.041</v>
      </c>
      <c r="R60" s="51">
        <f t="shared" si="34"/>
        <v>258.041</v>
      </c>
      <c r="S60" s="51">
        <f t="shared" si="35"/>
        <v>247.693</v>
      </c>
      <c r="T60" s="52">
        <f t="shared" si="36"/>
        <v>95.98978456911887</v>
      </c>
      <c r="U60" s="52">
        <f t="shared" si="37"/>
        <v>95.98978456911887</v>
      </c>
    </row>
    <row r="61" spans="1:21" ht="13.5">
      <c r="A61" s="68">
        <v>91300</v>
      </c>
      <c r="B61" s="79" t="s">
        <v>84</v>
      </c>
      <c r="C61" s="51">
        <v>15867.898</v>
      </c>
      <c r="D61" s="51">
        <v>14668.823</v>
      </c>
      <c r="E61" s="51"/>
      <c r="F61" s="51">
        <v>14668.823</v>
      </c>
      <c r="G61" s="51">
        <v>14668.823</v>
      </c>
      <c r="H61" s="52" t="e">
        <f t="shared" si="38"/>
        <v>#DIV/0!</v>
      </c>
      <c r="I61" s="52">
        <f t="shared" si="29"/>
        <v>92.4433910528036</v>
      </c>
      <c r="J61" s="52">
        <f t="shared" si="30"/>
        <v>100</v>
      </c>
      <c r="K61" s="52">
        <f t="shared" si="31"/>
        <v>100</v>
      </c>
      <c r="L61" s="51">
        <v>0</v>
      </c>
      <c r="M61" s="51">
        <v>0</v>
      </c>
      <c r="N61" s="51">
        <v>0</v>
      </c>
      <c r="O61" s="75">
        <v>0</v>
      </c>
      <c r="P61" s="52" t="e">
        <f t="shared" si="32"/>
        <v>#DIV/0!</v>
      </c>
      <c r="Q61" s="51">
        <f t="shared" si="33"/>
        <v>15867.898</v>
      </c>
      <c r="R61" s="51">
        <f t="shared" si="34"/>
        <v>14668.823</v>
      </c>
      <c r="S61" s="51">
        <f t="shared" si="35"/>
        <v>14668.823</v>
      </c>
      <c r="T61" s="52">
        <f t="shared" si="36"/>
        <v>92.4433910528036</v>
      </c>
      <c r="U61" s="52">
        <f t="shared" si="37"/>
        <v>100</v>
      </c>
    </row>
    <row r="62" spans="1:256" ht="13.5">
      <c r="A62" s="97">
        <v>100000</v>
      </c>
      <c r="B62" s="56" t="s">
        <v>85</v>
      </c>
      <c r="C62" s="46">
        <f>C63+C65+C64</f>
        <v>363.068</v>
      </c>
      <c r="D62" s="46">
        <f>D63+D65+D64</f>
        <v>2808.464</v>
      </c>
      <c r="E62" s="46">
        <f>E63+E65+E64</f>
        <v>0</v>
      </c>
      <c r="F62" s="46">
        <f>F63+F65+F64</f>
        <v>2808.464</v>
      </c>
      <c r="G62" s="46">
        <f>G63+G65+G64</f>
        <v>2665.858</v>
      </c>
      <c r="H62" s="47" t="e">
        <f t="shared" si="38"/>
        <v>#DIV/0!</v>
      </c>
      <c r="I62" s="47">
        <f t="shared" si="29"/>
        <v>734.2585961858385</v>
      </c>
      <c r="J62" s="47">
        <f t="shared" si="30"/>
        <v>94.92227780024955</v>
      </c>
      <c r="K62" s="47">
        <f t="shared" si="31"/>
        <v>94.92227780024955</v>
      </c>
      <c r="L62" s="46">
        <f>L63+L65+L64</f>
        <v>17.65</v>
      </c>
      <c r="M62" s="46">
        <f>M63+M65+M64</f>
        <v>89.225</v>
      </c>
      <c r="N62" s="46">
        <f>N63+N65+N64</f>
        <v>66.116</v>
      </c>
      <c r="O62" s="72">
        <f>N62/L62*100</f>
        <v>374.5949008498584</v>
      </c>
      <c r="P62" s="47">
        <f t="shared" si="32"/>
        <v>74.10030820958252</v>
      </c>
      <c r="Q62" s="46">
        <f t="shared" si="33"/>
        <v>380.71799999999996</v>
      </c>
      <c r="R62" s="46">
        <f t="shared" si="34"/>
        <v>2897.689</v>
      </c>
      <c r="S62" s="46">
        <f t="shared" si="35"/>
        <v>2731.974</v>
      </c>
      <c r="T62" s="47">
        <f t="shared" si="36"/>
        <v>717.5846689675824</v>
      </c>
      <c r="U62" s="47">
        <f t="shared" si="37"/>
        <v>94.28113230922989</v>
      </c>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row>
    <row r="63" spans="1:21" s="4" customFormat="1" ht="13.5">
      <c r="A63" s="99">
        <v>100101</v>
      </c>
      <c r="B63" s="61" t="s">
        <v>86</v>
      </c>
      <c r="C63" s="51">
        <v>0</v>
      </c>
      <c r="D63" s="51">
        <v>659.35</v>
      </c>
      <c r="E63" s="51"/>
      <c r="F63" s="51">
        <v>659.35</v>
      </c>
      <c r="G63" s="51">
        <v>659.35</v>
      </c>
      <c r="H63" s="52" t="e">
        <f t="shared" si="38"/>
        <v>#DIV/0!</v>
      </c>
      <c r="I63" s="52" t="e">
        <f t="shared" si="29"/>
        <v>#DIV/0!</v>
      </c>
      <c r="J63" s="52">
        <f t="shared" si="30"/>
        <v>100</v>
      </c>
      <c r="K63" s="52">
        <f t="shared" si="31"/>
        <v>100</v>
      </c>
      <c r="L63" s="51">
        <v>0</v>
      </c>
      <c r="M63" s="51">
        <v>0</v>
      </c>
      <c r="N63" s="51">
        <v>0</v>
      </c>
      <c r="O63" s="75"/>
      <c r="P63" s="52"/>
      <c r="Q63" s="51">
        <f t="shared" si="33"/>
        <v>0</v>
      </c>
      <c r="R63" s="51">
        <f t="shared" si="34"/>
        <v>659.35</v>
      </c>
      <c r="S63" s="51">
        <f t="shared" si="35"/>
        <v>659.35</v>
      </c>
      <c r="T63" s="52" t="e">
        <f t="shared" si="36"/>
        <v>#DIV/0!</v>
      </c>
      <c r="U63" s="52">
        <f t="shared" si="37"/>
        <v>100</v>
      </c>
    </row>
    <row r="64" spans="1:21" s="4" customFormat="1" ht="13.5">
      <c r="A64" s="23">
        <v>100106</v>
      </c>
      <c r="B64" s="100" t="s">
        <v>87</v>
      </c>
      <c r="C64" s="51">
        <v>0</v>
      </c>
      <c r="D64" s="51">
        <v>0</v>
      </c>
      <c r="E64" s="51"/>
      <c r="F64" s="51">
        <v>0</v>
      </c>
      <c r="G64" s="51">
        <v>0</v>
      </c>
      <c r="H64" s="52" t="e">
        <f t="shared" si="38"/>
        <v>#DIV/0!</v>
      </c>
      <c r="I64" s="52" t="e">
        <f t="shared" si="29"/>
        <v>#DIV/0!</v>
      </c>
      <c r="J64" s="52" t="e">
        <f t="shared" si="30"/>
        <v>#DIV/0!</v>
      </c>
      <c r="K64" s="52" t="e">
        <f t="shared" si="31"/>
        <v>#DIV/0!</v>
      </c>
      <c r="L64" s="51"/>
      <c r="M64" s="51">
        <v>30.38</v>
      </c>
      <c r="N64" s="51">
        <v>30.38</v>
      </c>
      <c r="O64" s="75"/>
      <c r="P64" s="52"/>
      <c r="Q64" s="51"/>
      <c r="R64" s="51">
        <f t="shared" si="34"/>
        <v>30.38</v>
      </c>
      <c r="S64" s="51">
        <f t="shared" si="35"/>
        <v>30.38</v>
      </c>
      <c r="T64" s="52"/>
      <c r="U64" s="52">
        <f t="shared" si="37"/>
        <v>100</v>
      </c>
    </row>
    <row r="65" spans="1:256" ht="13.5">
      <c r="A65" s="101">
        <v>100203</v>
      </c>
      <c r="B65" s="102" t="s">
        <v>88</v>
      </c>
      <c r="C65" s="51">
        <v>363.068</v>
      </c>
      <c r="D65" s="51">
        <v>2149.114</v>
      </c>
      <c r="E65" s="51"/>
      <c r="F65" s="51">
        <v>2149.114</v>
      </c>
      <c r="G65" s="51">
        <v>2006.508</v>
      </c>
      <c r="H65" s="52" t="e">
        <f t="shared" si="38"/>
        <v>#DIV/0!</v>
      </c>
      <c r="I65" s="52">
        <f t="shared" si="29"/>
        <v>552.653497416462</v>
      </c>
      <c r="J65" s="52">
        <f t="shared" si="30"/>
        <v>93.36442831790217</v>
      </c>
      <c r="K65" s="52">
        <f t="shared" si="31"/>
        <v>93.36442831790217</v>
      </c>
      <c r="L65" s="51">
        <v>17.65</v>
      </c>
      <c r="M65" s="51">
        <v>58.845</v>
      </c>
      <c r="N65" s="51">
        <v>35.736</v>
      </c>
      <c r="O65" s="75">
        <f aca="true" t="shared" si="39" ref="O65:O86">N65/L65*100</f>
        <v>202.47025495750708</v>
      </c>
      <c r="P65" s="52">
        <f aca="true" t="shared" si="40" ref="P65:P86">N65/M65*100</f>
        <v>60.72903390262554</v>
      </c>
      <c r="Q65" s="51">
        <f aca="true" t="shared" si="41" ref="Q65:Q70">L65+C65</f>
        <v>380.71799999999996</v>
      </c>
      <c r="R65" s="51">
        <f t="shared" si="34"/>
        <v>2207.959</v>
      </c>
      <c r="S65" s="51">
        <f t="shared" si="35"/>
        <v>2042.2440000000001</v>
      </c>
      <c r="T65" s="52">
        <f aca="true" t="shared" si="42" ref="T65:T86">S65/Q65*100</f>
        <v>536.4190818401022</v>
      </c>
      <c r="U65" s="52">
        <f t="shared" si="37"/>
        <v>92.49465230106176</v>
      </c>
      <c r="GZ65" s="54"/>
      <c r="HA65" s="54"/>
      <c r="HB65" s="54"/>
      <c r="HC65" s="54"/>
      <c r="HD65" s="54"/>
      <c r="HE65" s="54"/>
      <c r="HF65" s="54"/>
      <c r="HG65" s="54"/>
      <c r="HH65" s="54"/>
      <c r="HI65" s="54"/>
      <c r="HJ65" s="54"/>
      <c r="HK65" s="54"/>
      <c r="HL65" s="54"/>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c r="IP65" s="54"/>
      <c r="IQ65" s="54"/>
      <c r="IR65" s="54"/>
      <c r="IS65" s="54"/>
      <c r="IT65" s="54"/>
      <c r="IU65" s="54"/>
      <c r="IV65" s="54"/>
    </row>
    <row r="66" spans="1:256" ht="13.5">
      <c r="A66" s="97">
        <v>110000</v>
      </c>
      <c r="B66" s="103" t="s">
        <v>89</v>
      </c>
      <c r="C66" s="46">
        <f>C67</f>
        <v>77.5</v>
      </c>
      <c r="D66" s="46">
        <f>D67</f>
        <v>161.766</v>
      </c>
      <c r="E66" s="46" t="e">
        <f>#REF!+E67</f>
        <v>#REF!</v>
      </c>
      <c r="F66" s="46">
        <f>F67</f>
        <v>161.766</v>
      </c>
      <c r="G66" s="46">
        <f>G67</f>
        <v>119.88</v>
      </c>
      <c r="H66" s="46" t="e">
        <f>#REF!</f>
        <v>#REF!</v>
      </c>
      <c r="I66" s="47">
        <f t="shared" si="29"/>
        <v>154.6838709677419</v>
      </c>
      <c r="J66" s="47">
        <f t="shared" si="30"/>
        <v>74.10704350728831</v>
      </c>
      <c r="K66" s="47">
        <f t="shared" si="31"/>
        <v>74.10704350728831</v>
      </c>
      <c r="L66" s="46">
        <f>L67</f>
        <v>0</v>
      </c>
      <c r="M66" s="46">
        <f>M67</f>
        <v>0</v>
      </c>
      <c r="N66" s="46">
        <f>N67</f>
        <v>0</v>
      </c>
      <c r="O66" s="72" t="e">
        <f t="shared" si="39"/>
        <v>#DIV/0!</v>
      </c>
      <c r="P66" s="47" t="e">
        <f t="shared" si="40"/>
        <v>#DIV/0!</v>
      </c>
      <c r="Q66" s="46">
        <f t="shared" si="41"/>
        <v>77.5</v>
      </c>
      <c r="R66" s="46">
        <f t="shared" si="34"/>
        <v>161.766</v>
      </c>
      <c r="S66" s="46">
        <f t="shared" si="35"/>
        <v>119.88</v>
      </c>
      <c r="T66" s="47">
        <f t="shared" si="42"/>
        <v>154.6838709677419</v>
      </c>
      <c r="U66" s="47">
        <f t="shared" si="37"/>
        <v>74.10704350728831</v>
      </c>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row>
    <row r="67" spans="1:21" s="4" customFormat="1" ht="29.25" customHeight="1">
      <c r="A67" s="104">
        <v>110104</v>
      </c>
      <c r="B67" s="105" t="s">
        <v>90</v>
      </c>
      <c r="C67" s="51">
        <v>77.5</v>
      </c>
      <c r="D67" s="51">
        <v>161.766</v>
      </c>
      <c r="E67" s="51"/>
      <c r="F67" s="51">
        <v>161.766</v>
      </c>
      <c r="G67" s="51">
        <v>119.88</v>
      </c>
      <c r="H67" s="52"/>
      <c r="I67" s="52">
        <f t="shared" si="29"/>
        <v>154.6838709677419</v>
      </c>
      <c r="J67" s="52">
        <f t="shared" si="30"/>
        <v>74.10704350728831</v>
      </c>
      <c r="K67" s="52">
        <f t="shared" si="31"/>
        <v>74.10704350728831</v>
      </c>
      <c r="L67" s="51">
        <v>0</v>
      </c>
      <c r="M67" s="51">
        <v>0</v>
      </c>
      <c r="N67" s="51">
        <v>0</v>
      </c>
      <c r="O67" s="75" t="e">
        <f t="shared" si="39"/>
        <v>#DIV/0!</v>
      </c>
      <c r="P67" s="52" t="e">
        <f t="shared" si="40"/>
        <v>#DIV/0!</v>
      </c>
      <c r="Q67" s="51">
        <f t="shared" si="41"/>
        <v>77.5</v>
      </c>
      <c r="R67" s="51">
        <f t="shared" si="34"/>
        <v>161.766</v>
      </c>
      <c r="S67" s="51">
        <f t="shared" si="35"/>
        <v>119.88</v>
      </c>
      <c r="T67" s="52">
        <f t="shared" si="42"/>
        <v>154.6838709677419</v>
      </c>
      <c r="U67" s="52">
        <f t="shared" si="37"/>
        <v>74.10704350728831</v>
      </c>
    </row>
    <row r="68" spans="1:256" ht="13.5">
      <c r="A68" s="97">
        <v>130000</v>
      </c>
      <c r="B68" s="56" t="s">
        <v>91</v>
      </c>
      <c r="C68" s="46">
        <f>C69+C70</f>
        <v>15</v>
      </c>
      <c r="D68" s="46">
        <f>D69+D70</f>
        <v>15</v>
      </c>
      <c r="E68" s="46">
        <f>E69+E70</f>
        <v>0</v>
      </c>
      <c r="F68" s="46">
        <f>F69+F70</f>
        <v>15</v>
      </c>
      <c r="G68" s="46">
        <f>G69+G70</f>
        <v>0</v>
      </c>
      <c r="H68" s="46">
        <f>H69</f>
        <v>0</v>
      </c>
      <c r="I68" s="47">
        <f t="shared" si="29"/>
        <v>0</v>
      </c>
      <c r="J68" s="47">
        <f t="shared" si="30"/>
        <v>0</v>
      </c>
      <c r="K68" s="47">
        <f t="shared" si="31"/>
        <v>0</v>
      </c>
      <c r="L68" s="46">
        <f>L69</f>
        <v>0</v>
      </c>
      <c r="M68" s="46">
        <f>M69</f>
        <v>0</v>
      </c>
      <c r="N68" s="46">
        <f>N69</f>
        <v>0</v>
      </c>
      <c r="O68" s="72" t="e">
        <f t="shared" si="39"/>
        <v>#DIV/0!</v>
      </c>
      <c r="P68" s="47" t="e">
        <f t="shared" si="40"/>
        <v>#DIV/0!</v>
      </c>
      <c r="Q68" s="46">
        <f t="shared" si="41"/>
        <v>15</v>
      </c>
      <c r="R68" s="46">
        <f t="shared" si="34"/>
        <v>15</v>
      </c>
      <c r="S68" s="46">
        <f t="shared" si="35"/>
        <v>0</v>
      </c>
      <c r="T68" s="47">
        <f t="shared" si="42"/>
        <v>0</v>
      </c>
      <c r="U68" s="47">
        <f t="shared" si="37"/>
        <v>0</v>
      </c>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row>
    <row r="69" spans="1:21" s="4" customFormat="1" ht="13.5">
      <c r="A69" s="99">
        <v>130102</v>
      </c>
      <c r="B69" s="61" t="s">
        <v>92</v>
      </c>
      <c r="C69" s="51">
        <v>5</v>
      </c>
      <c r="D69" s="51">
        <v>5</v>
      </c>
      <c r="E69" s="51"/>
      <c r="F69" s="51">
        <v>5</v>
      </c>
      <c r="G69" s="51">
        <v>0</v>
      </c>
      <c r="H69" s="52"/>
      <c r="I69" s="52">
        <f t="shared" si="29"/>
        <v>0</v>
      </c>
      <c r="J69" s="52">
        <f t="shared" si="30"/>
        <v>0</v>
      </c>
      <c r="K69" s="52">
        <f t="shared" si="31"/>
        <v>0</v>
      </c>
      <c r="L69" s="51">
        <v>0</v>
      </c>
      <c r="M69" s="51">
        <v>0</v>
      </c>
      <c r="N69" s="51">
        <v>0</v>
      </c>
      <c r="O69" s="75" t="e">
        <f t="shared" si="39"/>
        <v>#DIV/0!</v>
      </c>
      <c r="P69" s="52" t="e">
        <f t="shared" si="40"/>
        <v>#DIV/0!</v>
      </c>
      <c r="Q69" s="51">
        <f t="shared" si="41"/>
        <v>5</v>
      </c>
      <c r="R69" s="51">
        <f t="shared" si="34"/>
        <v>5</v>
      </c>
      <c r="S69" s="51">
        <f t="shared" si="35"/>
        <v>0</v>
      </c>
      <c r="T69" s="52">
        <f t="shared" si="42"/>
        <v>0</v>
      </c>
      <c r="U69" s="52">
        <f t="shared" si="37"/>
        <v>0</v>
      </c>
    </row>
    <row r="70" spans="1:21" s="4" customFormat="1" ht="13.5">
      <c r="A70" s="106">
        <v>130106</v>
      </c>
      <c r="B70" s="107" t="s">
        <v>93</v>
      </c>
      <c r="C70" s="51">
        <v>10</v>
      </c>
      <c r="D70" s="51">
        <v>10</v>
      </c>
      <c r="E70" s="51"/>
      <c r="F70" s="51">
        <v>10</v>
      </c>
      <c r="G70" s="51">
        <v>0</v>
      </c>
      <c r="H70" s="52"/>
      <c r="I70" s="52">
        <f t="shared" si="29"/>
        <v>0</v>
      </c>
      <c r="J70" s="52">
        <f t="shared" si="30"/>
        <v>0</v>
      </c>
      <c r="K70" s="52">
        <f t="shared" si="31"/>
        <v>0</v>
      </c>
      <c r="L70" s="51">
        <v>0</v>
      </c>
      <c r="M70" s="51">
        <v>0</v>
      </c>
      <c r="N70" s="51">
        <v>0</v>
      </c>
      <c r="O70" s="75" t="e">
        <f t="shared" si="39"/>
        <v>#DIV/0!</v>
      </c>
      <c r="P70" s="52" t="e">
        <f t="shared" si="40"/>
        <v>#DIV/0!</v>
      </c>
      <c r="Q70" s="51">
        <f t="shared" si="41"/>
        <v>10</v>
      </c>
      <c r="R70" s="51">
        <f t="shared" si="34"/>
        <v>10</v>
      </c>
      <c r="S70" s="51">
        <f t="shared" si="35"/>
        <v>0</v>
      </c>
      <c r="T70" s="52">
        <f t="shared" si="42"/>
        <v>0</v>
      </c>
      <c r="U70" s="52">
        <f t="shared" si="37"/>
        <v>0</v>
      </c>
    </row>
    <row r="71" spans="1:21" s="4" customFormat="1" ht="13.5">
      <c r="A71" s="108">
        <v>150000</v>
      </c>
      <c r="B71" s="109" t="s">
        <v>94</v>
      </c>
      <c r="C71" s="46">
        <f>C73+C72</f>
        <v>0</v>
      </c>
      <c r="D71" s="46">
        <f>D73+D72</f>
        <v>100</v>
      </c>
      <c r="E71" s="46">
        <f>E73+E72</f>
        <v>0</v>
      </c>
      <c r="F71" s="46">
        <f>F73+F72</f>
        <v>100</v>
      </c>
      <c r="G71" s="46">
        <f>G73+G72</f>
        <v>99.997</v>
      </c>
      <c r="H71" s="46">
        <f>H73+H72</f>
        <v>0</v>
      </c>
      <c r="I71" s="47" t="e">
        <f t="shared" si="29"/>
        <v>#DIV/0!</v>
      </c>
      <c r="J71" s="47">
        <f t="shared" si="30"/>
        <v>99.997</v>
      </c>
      <c r="K71" s="47">
        <f t="shared" si="31"/>
        <v>99.997</v>
      </c>
      <c r="L71" s="46">
        <f>L73+L72</f>
        <v>350</v>
      </c>
      <c r="M71" s="46">
        <f>M73+M72</f>
        <v>0</v>
      </c>
      <c r="N71" s="46">
        <f>N73+N72</f>
        <v>0</v>
      </c>
      <c r="O71" s="72">
        <f t="shared" si="39"/>
        <v>0</v>
      </c>
      <c r="P71" s="47" t="e">
        <f t="shared" si="40"/>
        <v>#DIV/0!</v>
      </c>
      <c r="Q71" s="46">
        <f>Q73+Q72</f>
        <v>0</v>
      </c>
      <c r="R71" s="46">
        <f>R73+R72</f>
        <v>0</v>
      </c>
      <c r="S71" s="46">
        <f>S73+S72</f>
        <v>0</v>
      </c>
      <c r="T71" s="47" t="e">
        <f t="shared" si="42"/>
        <v>#DIV/0!</v>
      </c>
      <c r="U71" s="47" t="e">
        <f t="shared" si="37"/>
        <v>#DIV/0!</v>
      </c>
    </row>
    <row r="72" spans="1:21" s="4" customFormat="1" ht="13.5">
      <c r="A72" s="110">
        <v>150101</v>
      </c>
      <c r="B72" s="111" t="s">
        <v>95</v>
      </c>
      <c r="C72" s="51">
        <v>0</v>
      </c>
      <c r="D72" s="51">
        <v>0</v>
      </c>
      <c r="E72" s="51"/>
      <c r="F72" s="51">
        <v>0</v>
      </c>
      <c r="G72" s="51">
        <v>0</v>
      </c>
      <c r="H72" s="51"/>
      <c r="I72" s="52" t="e">
        <f t="shared" si="29"/>
        <v>#DIV/0!</v>
      </c>
      <c r="J72" s="52" t="e">
        <f t="shared" si="30"/>
        <v>#DIV/0!</v>
      </c>
      <c r="K72" s="52" t="e">
        <f t="shared" si="31"/>
        <v>#DIV/0!</v>
      </c>
      <c r="L72" s="51">
        <v>350</v>
      </c>
      <c r="M72" s="51">
        <v>0</v>
      </c>
      <c r="N72" s="51">
        <v>0</v>
      </c>
      <c r="O72" s="75">
        <f t="shared" si="39"/>
        <v>0</v>
      </c>
      <c r="P72" s="52" t="e">
        <f t="shared" si="40"/>
        <v>#DIV/0!</v>
      </c>
      <c r="Q72" s="51">
        <v>0</v>
      </c>
      <c r="R72" s="51">
        <v>0</v>
      </c>
      <c r="S72" s="51">
        <v>0</v>
      </c>
      <c r="T72" s="52" t="e">
        <f t="shared" si="42"/>
        <v>#DIV/0!</v>
      </c>
      <c r="U72" s="52" t="e">
        <f t="shared" si="37"/>
        <v>#DIV/0!</v>
      </c>
    </row>
    <row r="73" spans="1:21" s="4" customFormat="1" ht="13.5">
      <c r="A73" s="23">
        <v>150201</v>
      </c>
      <c r="B73" s="112" t="s">
        <v>96</v>
      </c>
      <c r="C73" s="51">
        <v>0</v>
      </c>
      <c r="D73" s="51">
        <v>100</v>
      </c>
      <c r="E73" s="51"/>
      <c r="F73" s="51">
        <v>100</v>
      </c>
      <c r="G73" s="51">
        <v>99.997</v>
      </c>
      <c r="H73" s="52"/>
      <c r="I73" s="52" t="e">
        <f t="shared" si="29"/>
        <v>#DIV/0!</v>
      </c>
      <c r="J73" s="52">
        <f t="shared" si="30"/>
        <v>99.997</v>
      </c>
      <c r="K73" s="52">
        <f t="shared" si="31"/>
        <v>99.997</v>
      </c>
      <c r="L73" s="51">
        <v>0</v>
      </c>
      <c r="M73" s="51">
        <v>0</v>
      </c>
      <c r="N73" s="51">
        <v>0</v>
      </c>
      <c r="O73" s="75" t="e">
        <f t="shared" si="39"/>
        <v>#DIV/0!</v>
      </c>
      <c r="P73" s="52" t="e">
        <f t="shared" si="40"/>
        <v>#DIV/0!</v>
      </c>
      <c r="Q73" s="51">
        <v>0</v>
      </c>
      <c r="R73" s="51">
        <v>0</v>
      </c>
      <c r="S73" s="51">
        <v>0</v>
      </c>
      <c r="T73" s="52" t="e">
        <f t="shared" si="42"/>
        <v>#DIV/0!</v>
      </c>
      <c r="U73" s="52" t="e">
        <f t="shared" si="37"/>
        <v>#DIV/0!</v>
      </c>
    </row>
    <row r="74" spans="1:21" s="4" customFormat="1" ht="13.5">
      <c r="A74" s="108">
        <v>180000</v>
      </c>
      <c r="B74" s="109" t="s">
        <v>97</v>
      </c>
      <c r="C74" s="113">
        <v>0</v>
      </c>
      <c r="D74" s="46">
        <v>96</v>
      </c>
      <c r="E74" s="46"/>
      <c r="F74" s="46">
        <f>F75</f>
        <v>96</v>
      </c>
      <c r="G74" s="46">
        <f>G75</f>
        <v>96</v>
      </c>
      <c r="H74" s="47"/>
      <c r="I74" s="47" t="e">
        <f t="shared" si="29"/>
        <v>#DIV/0!</v>
      </c>
      <c r="J74" s="47">
        <f t="shared" si="30"/>
        <v>100</v>
      </c>
      <c r="K74" s="47">
        <f t="shared" si="31"/>
        <v>100</v>
      </c>
      <c r="L74" s="46">
        <f>L75</f>
        <v>0</v>
      </c>
      <c r="M74" s="46">
        <f>M75</f>
        <v>975.827</v>
      </c>
      <c r="N74" s="46">
        <f>N75</f>
        <v>624.518</v>
      </c>
      <c r="O74" s="72" t="e">
        <f t="shared" si="39"/>
        <v>#DIV/0!</v>
      </c>
      <c r="P74" s="47">
        <f t="shared" si="40"/>
        <v>63.998844057399516</v>
      </c>
      <c r="Q74" s="46">
        <f aca="true" t="shared" si="43" ref="Q74:Q82">L74+C74</f>
        <v>0</v>
      </c>
      <c r="R74" s="46">
        <f aca="true" t="shared" si="44" ref="R74:R79">M74+D74</f>
        <v>1071.827</v>
      </c>
      <c r="S74" s="46">
        <f aca="true" t="shared" si="45" ref="S74:S79">N74+G74</f>
        <v>720.518</v>
      </c>
      <c r="T74" s="47" t="e">
        <f t="shared" si="42"/>
        <v>#DIV/0!</v>
      </c>
      <c r="U74" s="47">
        <f t="shared" si="37"/>
        <v>67.2233485441214</v>
      </c>
    </row>
    <row r="75" spans="1:21" s="4" customFormat="1" ht="13.5">
      <c r="A75" s="20">
        <v>180107</v>
      </c>
      <c r="B75" s="114" t="s">
        <v>98</v>
      </c>
      <c r="C75" s="115">
        <v>0</v>
      </c>
      <c r="D75" s="51">
        <v>96</v>
      </c>
      <c r="E75" s="51"/>
      <c r="F75" s="51">
        <v>96</v>
      </c>
      <c r="G75" s="51">
        <v>96</v>
      </c>
      <c r="H75" s="52"/>
      <c r="I75" s="52" t="e">
        <f t="shared" si="29"/>
        <v>#DIV/0!</v>
      </c>
      <c r="J75" s="52">
        <f t="shared" si="30"/>
        <v>100</v>
      </c>
      <c r="K75" s="52">
        <f t="shared" si="31"/>
        <v>100</v>
      </c>
      <c r="L75" s="51">
        <v>0</v>
      </c>
      <c r="M75" s="51">
        <v>975.827</v>
      </c>
      <c r="N75" s="51">
        <v>624.518</v>
      </c>
      <c r="O75" s="75" t="e">
        <f t="shared" si="39"/>
        <v>#DIV/0!</v>
      </c>
      <c r="P75" s="52">
        <f t="shared" si="40"/>
        <v>63.998844057399516</v>
      </c>
      <c r="Q75" s="51">
        <f t="shared" si="43"/>
        <v>0</v>
      </c>
      <c r="R75" s="51">
        <f t="shared" si="44"/>
        <v>1071.827</v>
      </c>
      <c r="S75" s="51">
        <f t="shared" si="45"/>
        <v>720.518</v>
      </c>
      <c r="T75" s="52" t="e">
        <f t="shared" si="42"/>
        <v>#DIV/0!</v>
      </c>
      <c r="U75" s="52">
        <f t="shared" si="37"/>
        <v>67.2233485441214</v>
      </c>
    </row>
    <row r="76" spans="1:21" s="4" customFormat="1" ht="13.5">
      <c r="A76" s="108">
        <v>200000</v>
      </c>
      <c r="B76" s="109" t="s">
        <v>99</v>
      </c>
      <c r="C76" s="113">
        <v>0</v>
      </c>
      <c r="D76" s="46">
        <f>D77</f>
        <v>99</v>
      </c>
      <c r="E76" s="46">
        <f>E77</f>
        <v>0</v>
      </c>
      <c r="F76" s="46">
        <f>F77</f>
        <v>99</v>
      </c>
      <c r="G76" s="46">
        <f>G77</f>
        <v>98.995</v>
      </c>
      <c r="H76" s="47"/>
      <c r="I76" s="47" t="e">
        <f t="shared" si="29"/>
        <v>#DIV/0!</v>
      </c>
      <c r="J76" s="47">
        <f t="shared" si="30"/>
        <v>99.99494949494951</v>
      </c>
      <c r="K76" s="47">
        <f t="shared" si="31"/>
        <v>99.99494949494951</v>
      </c>
      <c r="L76" s="46">
        <v>0</v>
      </c>
      <c r="M76" s="47">
        <v>0</v>
      </c>
      <c r="N76" s="47">
        <v>0</v>
      </c>
      <c r="O76" s="72" t="e">
        <f t="shared" si="39"/>
        <v>#DIV/0!</v>
      </c>
      <c r="P76" s="47" t="e">
        <f t="shared" si="40"/>
        <v>#DIV/0!</v>
      </c>
      <c r="Q76" s="46">
        <f t="shared" si="43"/>
        <v>0</v>
      </c>
      <c r="R76" s="46">
        <f t="shared" si="44"/>
        <v>99</v>
      </c>
      <c r="S76" s="46">
        <f t="shared" si="45"/>
        <v>98.995</v>
      </c>
      <c r="T76" s="47" t="e">
        <f t="shared" si="42"/>
        <v>#DIV/0!</v>
      </c>
      <c r="U76" s="47">
        <f t="shared" si="37"/>
        <v>99.99494949494951</v>
      </c>
    </row>
    <row r="77" spans="1:21" s="4" customFormat="1" ht="13.5">
      <c r="A77" s="20">
        <v>200700</v>
      </c>
      <c r="B77" s="114" t="s">
        <v>100</v>
      </c>
      <c r="C77" s="115">
        <v>0</v>
      </c>
      <c r="D77" s="51">
        <v>99</v>
      </c>
      <c r="E77" s="51"/>
      <c r="F77" s="116">
        <v>99</v>
      </c>
      <c r="G77" s="116">
        <v>98.995</v>
      </c>
      <c r="H77" s="52"/>
      <c r="I77" s="52" t="e">
        <f t="shared" si="29"/>
        <v>#DIV/0!</v>
      </c>
      <c r="J77" s="52">
        <f t="shared" si="30"/>
        <v>99.99494949494951</v>
      </c>
      <c r="K77" s="52">
        <f t="shared" si="31"/>
        <v>99.99494949494951</v>
      </c>
      <c r="L77" s="51">
        <v>0</v>
      </c>
      <c r="M77" s="52">
        <v>0</v>
      </c>
      <c r="N77" s="52">
        <v>0</v>
      </c>
      <c r="O77" s="75" t="e">
        <f t="shared" si="39"/>
        <v>#DIV/0!</v>
      </c>
      <c r="P77" s="52" t="e">
        <f t="shared" si="40"/>
        <v>#DIV/0!</v>
      </c>
      <c r="Q77" s="51">
        <f t="shared" si="43"/>
        <v>0</v>
      </c>
      <c r="R77" s="51">
        <f t="shared" si="44"/>
        <v>99</v>
      </c>
      <c r="S77" s="51">
        <f t="shared" si="45"/>
        <v>98.995</v>
      </c>
      <c r="T77" s="52" t="e">
        <f t="shared" si="42"/>
        <v>#DIV/0!</v>
      </c>
      <c r="U77" s="52">
        <f t="shared" si="37"/>
        <v>99.99494949494951</v>
      </c>
    </row>
    <row r="78" spans="1:21" s="4" customFormat="1" ht="13.5">
      <c r="A78" s="108">
        <v>210000</v>
      </c>
      <c r="B78" s="109" t="s">
        <v>101</v>
      </c>
      <c r="C78" s="113">
        <f>C79</f>
        <v>0</v>
      </c>
      <c r="D78" s="113">
        <f>D79</f>
        <v>100</v>
      </c>
      <c r="E78" s="113">
        <f>E79</f>
        <v>0</v>
      </c>
      <c r="F78" s="113">
        <f>F79</f>
        <v>100</v>
      </c>
      <c r="G78" s="113">
        <f>G79</f>
        <v>99.928</v>
      </c>
      <c r="H78" s="47"/>
      <c r="I78" s="47" t="e">
        <f t="shared" si="29"/>
        <v>#DIV/0!</v>
      </c>
      <c r="J78" s="47">
        <f t="shared" si="30"/>
        <v>99.928</v>
      </c>
      <c r="K78" s="47">
        <f t="shared" si="31"/>
        <v>99.928</v>
      </c>
      <c r="L78" s="46">
        <f>L79</f>
        <v>0</v>
      </c>
      <c r="M78" s="46">
        <f>M79</f>
        <v>0</v>
      </c>
      <c r="N78" s="46">
        <f>N79</f>
        <v>0</v>
      </c>
      <c r="O78" s="72" t="e">
        <f t="shared" si="39"/>
        <v>#DIV/0!</v>
      </c>
      <c r="P78" s="47" t="e">
        <f t="shared" si="40"/>
        <v>#DIV/0!</v>
      </c>
      <c r="Q78" s="46">
        <f t="shared" si="43"/>
        <v>0</v>
      </c>
      <c r="R78" s="46">
        <f t="shared" si="44"/>
        <v>100</v>
      </c>
      <c r="S78" s="46">
        <f t="shared" si="45"/>
        <v>99.928</v>
      </c>
      <c r="T78" s="47" t="e">
        <f t="shared" si="42"/>
        <v>#DIV/0!</v>
      </c>
      <c r="U78" s="47">
        <f t="shared" si="37"/>
        <v>99.928</v>
      </c>
    </row>
    <row r="79" spans="1:21" s="4" customFormat="1" ht="13.5">
      <c r="A79" s="20">
        <v>210105</v>
      </c>
      <c r="B79" s="114" t="s">
        <v>102</v>
      </c>
      <c r="C79" s="115">
        <v>0</v>
      </c>
      <c r="D79" s="51">
        <v>100</v>
      </c>
      <c r="E79" s="51"/>
      <c r="F79" s="116">
        <v>100</v>
      </c>
      <c r="G79" s="116">
        <v>99.928</v>
      </c>
      <c r="H79" s="52"/>
      <c r="I79" s="52" t="e">
        <f t="shared" si="29"/>
        <v>#DIV/0!</v>
      </c>
      <c r="J79" s="52">
        <f t="shared" si="30"/>
        <v>99.928</v>
      </c>
      <c r="K79" s="52">
        <f t="shared" si="31"/>
        <v>99.928</v>
      </c>
      <c r="L79" s="51">
        <v>0</v>
      </c>
      <c r="M79" s="51">
        <v>0</v>
      </c>
      <c r="N79" s="51">
        <v>0</v>
      </c>
      <c r="O79" s="117" t="e">
        <f t="shared" si="39"/>
        <v>#DIV/0!</v>
      </c>
      <c r="P79" s="118" t="e">
        <f t="shared" si="40"/>
        <v>#DIV/0!</v>
      </c>
      <c r="Q79" s="116">
        <f t="shared" si="43"/>
        <v>0</v>
      </c>
      <c r="R79" s="51">
        <f t="shared" si="44"/>
        <v>100</v>
      </c>
      <c r="S79" s="51">
        <f t="shared" si="45"/>
        <v>99.928</v>
      </c>
      <c r="T79" s="52" t="e">
        <f t="shared" si="42"/>
        <v>#DIV/0!</v>
      </c>
      <c r="U79" s="52">
        <f t="shared" si="37"/>
        <v>99.928</v>
      </c>
    </row>
    <row r="80" spans="1:21" s="4" customFormat="1" ht="13.5">
      <c r="A80" s="108">
        <v>240000</v>
      </c>
      <c r="B80" s="109" t="s">
        <v>103</v>
      </c>
      <c r="C80" s="113">
        <f>C81+C82</f>
        <v>99</v>
      </c>
      <c r="D80" s="46">
        <f>D81+D82</f>
        <v>0</v>
      </c>
      <c r="E80" s="46">
        <f>E81+E82</f>
        <v>0</v>
      </c>
      <c r="F80" s="46">
        <f>F81+F82</f>
        <v>0</v>
      </c>
      <c r="G80" s="46">
        <f>G81+G82</f>
        <v>0</v>
      </c>
      <c r="H80" s="46">
        <f>H81+H82</f>
        <v>0</v>
      </c>
      <c r="I80" s="47">
        <f t="shared" si="29"/>
        <v>0</v>
      </c>
      <c r="J80" s="47" t="e">
        <f t="shared" si="30"/>
        <v>#DIV/0!</v>
      </c>
      <c r="K80" s="47" t="e">
        <f t="shared" si="31"/>
        <v>#DIV/0!</v>
      </c>
      <c r="L80" s="46">
        <f>L81+L82</f>
        <v>84.614</v>
      </c>
      <c r="M80" s="46">
        <f>M81+M82</f>
        <v>84.614</v>
      </c>
      <c r="N80" s="46">
        <f>N81+N82</f>
        <v>84.613</v>
      </c>
      <c r="O80" s="72">
        <f t="shared" si="39"/>
        <v>99.99881816247903</v>
      </c>
      <c r="P80" s="47">
        <f t="shared" si="40"/>
        <v>99.99881816247903</v>
      </c>
      <c r="Q80" s="46">
        <f t="shared" si="43"/>
        <v>183.614</v>
      </c>
      <c r="R80" s="46">
        <f>R81+R82</f>
        <v>84.614</v>
      </c>
      <c r="S80" s="46">
        <f>S81+S82</f>
        <v>84.613</v>
      </c>
      <c r="T80" s="47">
        <f t="shared" si="42"/>
        <v>46.08199810471969</v>
      </c>
      <c r="U80" s="47">
        <f t="shared" si="37"/>
        <v>99.99881816247903</v>
      </c>
    </row>
    <row r="81" spans="1:21" s="4" customFormat="1" ht="13.5">
      <c r="A81" s="23">
        <v>240601</v>
      </c>
      <c r="B81" s="100" t="s">
        <v>104</v>
      </c>
      <c r="C81" s="51">
        <v>99</v>
      </c>
      <c r="D81" s="51">
        <v>0</v>
      </c>
      <c r="E81" s="51"/>
      <c r="F81" s="51">
        <v>0</v>
      </c>
      <c r="G81" s="51">
        <v>0</v>
      </c>
      <c r="H81" s="52"/>
      <c r="I81" s="52">
        <f t="shared" si="29"/>
        <v>0</v>
      </c>
      <c r="J81" s="52" t="e">
        <f t="shared" si="30"/>
        <v>#DIV/0!</v>
      </c>
      <c r="K81" s="52" t="e">
        <f t="shared" si="31"/>
        <v>#DIV/0!</v>
      </c>
      <c r="L81" s="51">
        <v>0</v>
      </c>
      <c r="M81" s="51">
        <v>0</v>
      </c>
      <c r="N81" s="51">
        <v>0</v>
      </c>
      <c r="O81" s="75" t="e">
        <f t="shared" si="39"/>
        <v>#DIV/0!</v>
      </c>
      <c r="P81" s="52" t="e">
        <f t="shared" si="40"/>
        <v>#DIV/0!</v>
      </c>
      <c r="Q81" s="51">
        <f t="shared" si="43"/>
        <v>99</v>
      </c>
      <c r="R81" s="51">
        <f aca="true" t="shared" si="46" ref="R81:R82">M81+D81</f>
        <v>0</v>
      </c>
      <c r="S81" s="51">
        <f aca="true" t="shared" si="47" ref="S81:S82">N81+E81</f>
        <v>0</v>
      </c>
      <c r="T81" s="52">
        <f t="shared" si="42"/>
        <v>0</v>
      </c>
      <c r="U81" s="52" t="e">
        <f t="shared" si="37"/>
        <v>#DIV/0!</v>
      </c>
    </row>
    <row r="82" spans="1:21" s="4" customFormat="1" ht="13.5">
      <c r="A82" s="20">
        <v>240602</v>
      </c>
      <c r="B82" s="114" t="s">
        <v>105</v>
      </c>
      <c r="C82" s="51">
        <v>0</v>
      </c>
      <c r="D82" s="51">
        <v>0</v>
      </c>
      <c r="E82" s="51"/>
      <c r="F82" s="51">
        <v>0</v>
      </c>
      <c r="G82" s="51">
        <v>0</v>
      </c>
      <c r="H82" s="52"/>
      <c r="I82" s="52" t="e">
        <f t="shared" si="29"/>
        <v>#DIV/0!</v>
      </c>
      <c r="J82" s="52" t="e">
        <f t="shared" si="30"/>
        <v>#DIV/0!</v>
      </c>
      <c r="K82" s="52" t="e">
        <f t="shared" si="31"/>
        <v>#DIV/0!</v>
      </c>
      <c r="L82" s="51">
        <v>84.614</v>
      </c>
      <c r="M82" s="51">
        <v>84.614</v>
      </c>
      <c r="N82" s="51">
        <v>84.613</v>
      </c>
      <c r="O82" s="75">
        <f t="shared" si="39"/>
        <v>99.99881816247903</v>
      </c>
      <c r="P82" s="52">
        <f t="shared" si="40"/>
        <v>99.99881816247903</v>
      </c>
      <c r="Q82" s="51">
        <f t="shared" si="43"/>
        <v>84.614</v>
      </c>
      <c r="R82" s="51">
        <f t="shared" si="46"/>
        <v>84.614</v>
      </c>
      <c r="S82" s="51">
        <f t="shared" si="47"/>
        <v>84.613</v>
      </c>
      <c r="T82" s="52">
        <f t="shared" si="42"/>
        <v>99.99881816247903</v>
      </c>
      <c r="U82" s="52">
        <f t="shared" si="37"/>
        <v>99.99881816247903</v>
      </c>
    </row>
    <row r="83" spans="1:21" ht="13.5">
      <c r="A83" s="97">
        <v>250000</v>
      </c>
      <c r="B83" s="56" t="s">
        <v>106</v>
      </c>
      <c r="C83" s="46">
        <f>C85+C84</f>
        <v>210</v>
      </c>
      <c r="D83" s="46">
        <f>D85+D84</f>
        <v>7971.271</v>
      </c>
      <c r="E83" s="46">
        <f>E85+E84</f>
        <v>0</v>
      </c>
      <c r="F83" s="46">
        <f>F85+F84</f>
        <v>7971.271</v>
      </c>
      <c r="G83" s="46">
        <f>G85+G84</f>
        <v>7568.459</v>
      </c>
      <c r="H83" s="47" t="e">
        <f>G83/E83*100</f>
        <v>#DIV/0!</v>
      </c>
      <c r="I83" s="47">
        <f t="shared" si="29"/>
        <v>3604.0280952380954</v>
      </c>
      <c r="J83" s="47">
        <f t="shared" si="30"/>
        <v>94.9467029787345</v>
      </c>
      <c r="K83" s="47">
        <f t="shared" si="31"/>
        <v>94.9467029787345</v>
      </c>
      <c r="L83" s="46">
        <f>L85</f>
        <v>0</v>
      </c>
      <c r="M83" s="46">
        <f>M85</f>
        <v>1073.03</v>
      </c>
      <c r="N83" s="46">
        <f>N85</f>
        <v>1056.039</v>
      </c>
      <c r="O83" s="72" t="e">
        <f t="shared" si="39"/>
        <v>#DIV/0!</v>
      </c>
      <c r="P83" s="47">
        <f t="shared" si="40"/>
        <v>98.4165400780966</v>
      </c>
      <c r="Q83" s="46">
        <f>Q85</f>
        <v>80</v>
      </c>
      <c r="R83" s="46">
        <f>R85</f>
        <v>7309.4039999999995</v>
      </c>
      <c r="S83" s="46">
        <f>S85</f>
        <v>7157.351</v>
      </c>
      <c r="T83" s="47">
        <f t="shared" si="42"/>
        <v>8946.68875</v>
      </c>
      <c r="U83" s="47">
        <f t="shared" si="37"/>
        <v>97.91976199427478</v>
      </c>
    </row>
    <row r="84" spans="1:256" s="120" customFormat="1" ht="27.75" customHeight="1">
      <c r="A84" s="36">
        <v>250203</v>
      </c>
      <c r="B84" s="119" t="s">
        <v>107</v>
      </c>
      <c r="C84" s="51">
        <v>130</v>
      </c>
      <c r="D84" s="51">
        <v>1734.897</v>
      </c>
      <c r="E84" s="51"/>
      <c r="F84" s="51">
        <v>1734.897</v>
      </c>
      <c r="G84" s="51">
        <v>1467.147</v>
      </c>
      <c r="H84" s="52"/>
      <c r="I84" s="52">
        <f t="shared" si="29"/>
        <v>1128.5746153846153</v>
      </c>
      <c r="J84" s="52">
        <f>H84/D84*100</f>
        <v>0</v>
      </c>
      <c r="K84" s="52" t="e">
        <f>I84/E84*100</f>
        <v>#DIV/0!</v>
      </c>
      <c r="L84" s="51">
        <v>0</v>
      </c>
      <c r="M84" s="51">
        <v>0</v>
      </c>
      <c r="N84" s="51">
        <v>0</v>
      </c>
      <c r="O84" s="75" t="e">
        <f t="shared" si="39"/>
        <v>#DIV/0!</v>
      </c>
      <c r="P84" s="52" t="e">
        <f t="shared" si="40"/>
        <v>#DIV/0!</v>
      </c>
      <c r="Q84" s="51">
        <f aca="true" t="shared" si="48" ref="Q84:Q86">L84+C84</f>
        <v>130</v>
      </c>
      <c r="R84" s="51">
        <f aca="true" t="shared" si="49" ref="R84:R86">M84+D84</f>
        <v>1734.897</v>
      </c>
      <c r="S84" s="51">
        <f aca="true" t="shared" si="50" ref="S84:S86">N84+G84</f>
        <v>1467.147</v>
      </c>
      <c r="T84" s="52">
        <f t="shared" si="42"/>
        <v>1128.5746153846153</v>
      </c>
      <c r="U84" s="52">
        <f t="shared" si="37"/>
        <v>84.56680713610088</v>
      </c>
      <c r="GZ84" s="121"/>
      <c r="HA84" s="121"/>
      <c r="HB84" s="121"/>
      <c r="HC84" s="121"/>
      <c r="HD84" s="121"/>
      <c r="HE84" s="121"/>
      <c r="HF84" s="121"/>
      <c r="HG84" s="121"/>
      <c r="HH84" s="121"/>
      <c r="HI84" s="121"/>
      <c r="HJ84" s="121"/>
      <c r="HK84" s="121"/>
      <c r="HL84" s="121"/>
      <c r="HM84" s="121"/>
      <c r="HN84" s="121"/>
      <c r="HO84" s="121"/>
      <c r="HP84" s="121"/>
      <c r="HQ84" s="121"/>
      <c r="HR84" s="121"/>
      <c r="HS84" s="121"/>
      <c r="HT84" s="121"/>
      <c r="HU84" s="121"/>
      <c r="HV84" s="121"/>
      <c r="HW84" s="121"/>
      <c r="HX84" s="121"/>
      <c r="HY84" s="121"/>
      <c r="HZ84" s="121"/>
      <c r="IA84" s="121"/>
      <c r="IB84" s="121"/>
      <c r="IC84" s="121"/>
      <c r="ID84" s="121"/>
      <c r="IE84" s="121"/>
      <c r="IF84" s="121"/>
      <c r="IG84" s="121"/>
      <c r="IH84" s="121"/>
      <c r="II84" s="121"/>
      <c r="IJ84" s="121"/>
      <c r="IK84" s="121"/>
      <c r="IL84" s="121"/>
      <c r="IM84" s="121"/>
      <c r="IN84" s="121"/>
      <c r="IO84" s="121"/>
      <c r="IP84" s="121"/>
      <c r="IQ84" s="121"/>
      <c r="IR84" s="121"/>
      <c r="IS84" s="121"/>
      <c r="IT84" s="121"/>
      <c r="IU84" s="121"/>
      <c r="IV84" s="121"/>
    </row>
    <row r="85" spans="1:256" s="120" customFormat="1" ht="13.5">
      <c r="A85" s="36">
        <v>250404</v>
      </c>
      <c r="B85" s="50" t="s">
        <v>108</v>
      </c>
      <c r="C85" s="51">
        <v>80</v>
      </c>
      <c r="D85" s="51">
        <v>6236.374</v>
      </c>
      <c r="E85" s="51"/>
      <c r="F85" s="51">
        <v>6236.374</v>
      </c>
      <c r="G85" s="51">
        <v>6101.312</v>
      </c>
      <c r="H85" s="52" t="e">
        <f aca="true" t="shared" si="51" ref="H85:H86">G85/E85*100</f>
        <v>#DIV/0!</v>
      </c>
      <c r="I85" s="52">
        <f t="shared" si="29"/>
        <v>7626.64</v>
      </c>
      <c r="J85" s="52">
        <f aca="true" t="shared" si="52" ref="J85:J86">G85/D85*100</f>
        <v>97.8342863978331</v>
      </c>
      <c r="K85" s="52">
        <f aca="true" t="shared" si="53" ref="K85:K86">G85/F85*100</f>
        <v>97.8342863978331</v>
      </c>
      <c r="L85" s="51">
        <v>0</v>
      </c>
      <c r="M85" s="51">
        <v>1073.03</v>
      </c>
      <c r="N85" s="51">
        <v>1056.039</v>
      </c>
      <c r="O85" s="75" t="e">
        <f t="shared" si="39"/>
        <v>#DIV/0!</v>
      </c>
      <c r="P85" s="52">
        <f t="shared" si="40"/>
        <v>98.4165400780966</v>
      </c>
      <c r="Q85" s="51">
        <f t="shared" si="48"/>
        <v>80</v>
      </c>
      <c r="R85" s="51">
        <f t="shared" si="49"/>
        <v>7309.4039999999995</v>
      </c>
      <c r="S85" s="51">
        <f t="shared" si="50"/>
        <v>7157.351</v>
      </c>
      <c r="T85" s="52">
        <f t="shared" si="42"/>
        <v>8946.68875</v>
      </c>
      <c r="U85" s="52">
        <f t="shared" si="37"/>
        <v>97.91976199427478</v>
      </c>
      <c r="GZ85" s="121"/>
      <c r="HA85" s="121"/>
      <c r="HB85" s="121"/>
      <c r="HC85" s="121"/>
      <c r="HD85" s="121"/>
      <c r="HE85" s="121"/>
      <c r="HF85" s="121"/>
      <c r="HG85" s="121"/>
      <c r="HH85" s="121"/>
      <c r="HI85" s="121"/>
      <c r="HJ85" s="121"/>
      <c r="HK85" s="121"/>
      <c r="HL85" s="121"/>
      <c r="HM85" s="121"/>
      <c r="HN85" s="121"/>
      <c r="HO85" s="121"/>
      <c r="HP85" s="121"/>
      <c r="HQ85" s="121"/>
      <c r="HR85" s="121"/>
      <c r="HS85" s="121"/>
      <c r="HT85" s="121"/>
      <c r="HU85" s="121"/>
      <c r="HV85" s="121"/>
      <c r="HW85" s="121"/>
      <c r="HX85" s="121"/>
      <c r="HY85" s="121"/>
      <c r="HZ85" s="121"/>
      <c r="IA85" s="121"/>
      <c r="IB85" s="121"/>
      <c r="IC85" s="121"/>
      <c r="ID85" s="121"/>
      <c r="IE85" s="121"/>
      <c r="IF85" s="121"/>
      <c r="IG85" s="121"/>
      <c r="IH85" s="121"/>
      <c r="II85" s="121"/>
      <c r="IJ85" s="121"/>
      <c r="IK85" s="121"/>
      <c r="IL85" s="121"/>
      <c r="IM85" s="121"/>
      <c r="IN85" s="121"/>
      <c r="IO85" s="121"/>
      <c r="IP85" s="121"/>
      <c r="IQ85" s="121"/>
      <c r="IR85" s="121"/>
      <c r="IS85" s="121"/>
      <c r="IT85" s="121"/>
      <c r="IU85" s="121"/>
      <c r="IV85" s="121"/>
    </row>
    <row r="86" spans="1:256" s="120" customFormat="1" ht="15.75">
      <c r="A86" s="122"/>
      <c r="B86" s="123" t="s">
        <v>109</v>
      </c>
      <c r="C86" s="124">
        <f>C14+C16+C26+C62+C66+C68+C83+C74+C80+C71+C76+C78</f>
        <v>347381.308</v>
      </c>
      <c r="D86" s="124">
        <f>D14+D16+D26+D62+D66+D68+D83+D74+D80+D71+D76+D78</f>
        <v>393751.765</v>
      </c>
      <c r="E86" s="124" t="e">
        <f>E14+E16+E26+E62+E66+E68+E83+E74+E80+E71+E76+E78</f>
        <v>#REF!</v>
      </c>
      <c r="F86" s="124">
        <f>F14+F16+F26+F62+F66+F68+F83+F74+F80+F71+F76+F78</f>
        <v>393751.765</v>
      </c>
      <c r="G86" s="124">
        <f>G14+G16+G26+G62+G66+G68+G83+G74+G80+G71+G76+G78</f>
        <v>385158.3659999999</v>
      </c>
      <c r="H86" s="125" t="e">
        <f t="shared" si="51"/>
        <v>#REF!</v>
      </c>
      <c r="I86" s="125">
        <f t="shared" si="29"/>
        <v>110.8748102243889</v>
      </c>
      <c r="J86" s="125">
        <f t="shared" si="52"/>
        <v>97.81755924319472</v>
      </c>
      <c r="K86" s="125">
        <f t="shared" si="53"/>
        <v>97.81755924319472</v>
      </c>
      <c r="L86" s="124">
        <f>L14+L16+L26+L62+L66+L68+L83+L74+L80+L71</f>
        <v>8967.807999999999</v>
      </c>
      <c r="M86" s="124">
        <f>M14+M16+M26+M62+M66+M68+M83+M74+M80+M71</f>
        <v>21412.116</v>
      </c>
      <c r="N86" s="124">
        <f>N14+N16+N26+N62+N66+N68+N83+N74+N80+N71</f>
        <v>19694.811</v>
      </c>
      <c r="O86" s="126">
        <f t="shared" si="39"/>
        <v>219.6167781469006</v>
      </c>
      <c r="P86" s="125">
        <f t="shared" si="40"/>
        <v>91.97975109045738</v>
      </c>
      <c r="Q86" s="124">
        <f t="shared" si="48"/>
        <v>356349.11600000004</v>
      </c>
      <c r="R86" s="124">
        <f t="shared" si="49"/>
        <v>415163.881</v>
      </c>
      <c r="S86" s="124">
        <f t="shared" si="50"/>
        <v>404853.1769999999</v>
      </c>
      <c r="T86" s="125">
        <f t="shared" si="42"/>
        <v>113.61138805238396</v>
      </c>
      <c r="U86" s="125">
        <f t="shared" si="37"/>
        <v>97.51647374160662</v>
      </c>
      <c r="GZ86" s="127"/>
      <c r="HA86" s="127"/>
      <c r="HB86" s="127"/>
      <c r="HC86" s="127"/>
      <c r="HD86" s="127"/>
      <c r="HE86" s="127"/>
      <c r="HF86" s="127"/>
      <c r="HG86" s="127"/>
      <c r="HH86" s="127"/>
      <c r="HI86" s="127"/>
      <c r="HJ86" s="127"/>
      <c r="HK86" s="127"/>
      <c r="HL86" s="127"/>
      <c r="HM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row>
    <row r="87" spans="1:21" ht="13.5">
      <c r="A87" s="99"/>
      <c r="B87" s="61"/>
      <c r="C87" s="51"/>
      <c r="D87" s="51"/>
      <c r="E87" s="51"/>
      <c r="F87" s="51"/>
      <c r="G87" s="51"/>
      <c r="H87" s="52"/>
      <c r="I87" s="52"/>
      <c r="J87" s="52"/>
      <c r="K87" s="52"/>
      <c r="L87" s="51"/>
      <c r="M87" s="51"/>
      <c r="N87" s="51"/>
      <c r="O87" s="75"/>
      <c r="P87" s="52"/>
      <c r="Q87" s="51"/>
      <c r="R87" s="51"/>
      <c r="S87" s="51"/>
      <c r="T87" s="52"/>
      <c r="U87" s="52"/>
    </row>
    <row r="88" spans="1:21" ht="13.5">
      <c r="A88" s="128"/>
      <c r="B88" s="67"/>
      <c r="C88" s="51"/>
      <c r="D88" s="51"/>
      <c r="E88" s="51"/>
      <c r="F88" s="51"/>
      <c r="G88" s="51"/>
      <c r="H88" s="52"/>
      <c r="I88" s="52"/>
      <c r="J88" s="52"/>
      <c r="K88" s="52"/>
      <c r="L88" s="51"/>
      <c r="M88" s="51"/>
      <c r="N88" s="51"/>
      <c r="O88" s="75"/>
      <c r="P88" s="52"/>
      <c r="Q88" s="51"/>
      <c r="R88" s="51"/>
      <c r="S88" s="51"/>
      <c r="T88" s="52"/>
      <c r="U88" s="52"/>
    </row>
    <row r="89" spans="1:21" ht="13.5">
      <c r="A89" s="101"/>
      <c r="B89" s="69"/>
      <c r="C89" s="51"/>
      <c r="D89" s="51"/>
      <c r="E89" s="51"/>
      <c r="F89" s="51"/>
      <c r="G89" s="53"/>
      <c r="H89" s="52"/>
      <c r="I89" s="52"/>
      <c r="J89" s="52"/>
      <c r="K89" s="52"/>
      <c r="L89" s="51"/>
      <c r="M89" s="51"/>
      <c r="N89" s="51"/>
      <c r="O89" s="75"/>
      <c r="P89" s="52"/>
      <c r="Q89" s="51"/>
      <c r="R89" s="51"/>
      <c r="S89" s="51"/>
      <c r="T89" s="52"/>
      <c r="U89" s="52"/>
    </row>
    <row r="90" spans="1:256" ht="13.5">
      <c r="A90" s="129"/>
      <c r="B90" s="129" t="s">
        <v>110</v>
      </c>
      <c r="C90" s="130">
        <f>C86</f>
        <v>347381.308</v>
      </c>
      <c r="D90" s="131">
        <f>D86</f>
        <v>393751.765</v>
      </c>
      <c r="E90" s="132" t="e">
        <f>E86</f>
        <v>#REF!</v>
      </c>
      <c r="F90" s="133">
        <f>F86</f>
        <v>393751.765</v>
      </c>
      <c r="G90" s="57">
        <f>G86</f>
        <v>385158.3659999999</v>
      </c>
      <c r="H90" s="134" t="e">
        <f>G90/E90*100</f>
        <v>#REF!</v>
      </c>
      <c r="I90" s="135">
        <f>G90/C90*100</f>
        <v>110.8748102243889</v>
      </c>
      <c r="J90" s="59">
        <f>G90/D90*100</f>
        <v>97.81755924319472</v>
      </c>
      <c r="K90" s="134">
        <f>G90/F90*100</f>
        <v>97.81755924319472</v>
      </c>
      <c r="L90" s="57">
        <f>L86</f>
        <v>8967.807999999999</v>
      </c>
      <c r="M90" s="136">
        <f>M86</f>
        <v>21412.116</v>
      </c>
      <c r="N90" s="130">
        <f>N86</f>
        <v>19694.811</v>
      </c>
      <c r="O90" s="137">
        <f>N90/L90*100</f>
        <v>219.6167781469006</v>
      </c>
      <c r="P90" s="59">
        <f>N90/M90*100</f>
        <v>91.97975109045738</v>
      </c>
      <c r="Q90" s="136">
        <f>L90+C90</f>
        <v>356349.11600000004</v>
      </c>
      <c r="R90" s="57">
        <f>R86</f>
        <v>415163.881</v>
      </c>
      <c r="S90" s="136">
        <f>S86</f>
        <v>404853.1769999999</v>
      </c>
      <c r="T90" s="59">
        <f>S90/Q90*100</f>
        <v>113.61138805238396</v>
      </c>
      <c r="U90" s="59">
        <f>S90/R90*100</f>
        <v>97.51647374160662</v>
      </c>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row>
    <row r="91" spans="2:19" ht="18.75">
      <c r="B91" s="138" t="s">
        <v>111</v>
      </c>
      <c r="C91" s="139"/>
      <c r="D91" s="140"/>
      <c r="G91" s="141"/>
      <c r="L91" s="142"/>
      <c r="M91" s="143"/>
      <c r="Q91" s="141"/>
      <c r="R91" s="144"/>
      <c r="S91" s="144"/>
    </row>
    <row r="92" spans="2:19" ht="18.75">
      <c r="B92" s="138"/>
      <c r="C92" s="139"/>
      <c r="D92" s="145"/>
      <c r="F92" s="141"/>
      <c r="G92" s="141"/>
      <c r="L92" s="142"/>
      <c r="M92" s="146"/>
      <c r="N92" s="146"/>
      <c r="Q92" s="147"/>
      <c r="R92" s="147"/>
      <c r="S92" s="147"/>
    </row>
    <row r="93" spans="1:21" ht="15.75">
      <c r="A93" s="148"/>
      <c r="B93" s="149" t="s">
        <v>112</v>
      </c>
      <c r="C93" s="150"/>
      <c r="D93" s="151"/>
      <c r="E93" s="148"/>
      <c r="F93" s="148"/>
      <c r="G93" s="152"/>
      <c r="H93" s="153"/>
      <c r="I93" s="153"/>
      <c r="J93" s="154"/>
      <c r="K93" s="153"/>
      <c r="L93" s="155"/>
      <c r="M93" s="156"/>
      <c r="N93" s="156"/>
      <c r="O93" s="157"/>
      <c r="P93" s="149" t="s">
        <v>113</v>
      </c>
      <c r="Q93" s="156"/>
      <c r="R93" s="156"/>
      <c r="S93" s="143"/>
      <c r="T93" s="148"/>
      <c r="U93" s="148"/>
    </row>
  </sheetData>
  <sheetProtection selectLockedCells="1" selectUnlockedCells="1"/>
  <mergeCells count="41">
    <mergeCell ref="D4:I4"/>
    <mergeCell ref="C7:K7"/>
    <mergeCell ref="L7:P7"/>
    <mergeCell ref="Q7:U7"/>
    <mergeCell ref="A30:A31"/>
    <mergeCell ref="C30:C31"/>
    <mergeCell ref="D30:D31"/>
    <mergeCell ref="F30:F31"/>
    <mergeCell ref="G30:G31"/>
    <mergeCell ref="I30:I31"/>
    <mergeCell ref="J30:J31"/>
    <mergeCell ref="K30:K31"/>
    <mergeCell ref="L30:L31"/>
    <mergeCell ref="M30:M31"/>
    <mergeCell ref="N30:N31"/>
    <mergeCell ref="O30:O31"/>
    <mergeCell ref="P30:P31"/>
    <mergeCell ref="Q30:Q31"/>
    <mergeCell ref="R30:R31"/>
    <mergeCell ref="S30:S31"/>
    <mergeCell ref="T30:T31"/>
    <mergeCell ref="U30:U31"/>
    <mergeCell ref="A55:A57"/>
    <mergeCell ref="B55:B57"/>
    <mergeCell ref="C55:C57"/>
    <mergeCell ref="D55:D57"/>
    <mergeCell ref="F55:F57"/>
    <mergeCell ref="G55:G57"/>
    <mergeCell ref="I55:I57"/>
    <mergeCell ref="J55:J57"/>
    <mergeCell ref="K55:K57"/>
    <mergeCell ref="L55:L57"/>
    <mergeCell ref="M55:M57"/>
    <mergeCell ref="N55:N57"/>
    <mergeCell ref="O55:O57"/>
    <mergeCell ref="P55:P57"/>
    <mergeCell ref="Q55:Q57"/>
    <mergeCell ref="R55:R57"/>
    <mergeCell ref="S55:S57"/>
    <mergeCell ref="T55:T57"/>
    <mergeCell ref="U55:U57"/>
  </mergeCells>
  <printOptions/>
  <pageMargins left="0.20972222222222223" right="0.2" top="0.19652777777777777" bottom="0.19652777777777777" header="0.5118055555555555" footer="0.5118055555555555"/>
  <pageSetup horizontalDpi="300" verticalDpi="300" orientation="landscape" paperSize="9" scale="46"/>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2016-02-03T07:47:53Z</cp:lastPrinted>
  <dcterms:created xsi:type="dcterms:W3CDTF">1996-10-08T23:32:33Z</dcterms:created>
  <dcterms:modified xsi:type="dcterms:W3CDTF">2016-03-12T11:12:34Z</dcterms:modified>
  <cp:category/>
  <cp:version/>
  <cp:contentType/>
  <cp:contentStatus/>
  <cp:revision>1</cp:revision>
</cp:coreProperties>
</file>