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6 рік" sheetId="1" r:id="rId1"/>
  </sheets>
  <definedNames>
    <definedName name="_xlnm.Print_Titles" localSheetId="0">'2016 рік'!$8:$14</definedName>
    <definedName name="_xlnm.Print_Area" localSheetId="0">'2016 рік'!$A$1:$U$87</definedName>
  </definedNames>
  <calcPr fullCalcOnLoad="1"/>
</workbook>
</file>

<file path=xl/sharedStrings.xml><?xml version="1.0" encoding="utf-8"?>
<sst xmlns="http://schemas.openxmlformats.org/spreadsheetml/2006/main" count="164" uniqueCount="107">
  <si>
    <t>Додаток  2</t>
  </si>
  <si>
    <t xml:space="preserve">                                  за І півріччя 2010 року</t>
  </si>
  <si>
    <t xml:space="preserve">                 З а г а л ь н и й  ф о н д</t>
  </si>
  <si>
    <t>С п е ц і а л ь н и й    ф о н д</t>
  </si>
  <si>
    <t>Р а з о м</t>
  </si>
  <si>
    <t xml:space="preserve">Коди </t>
  </si>
  <si>
    <t xml:space="preserve"> Видатки бюджету району</t>
  </si>
  <si>
    <t>План на</t>
  </si>
  <si>
    <t xml:space="preserve">Уточнений </t>
  </si>
  <si>
    <t xml:space="preserve">План на </t>
  </si>
  <si>
    <t>Виконання</t>
  </si>
  <si>
    <t>Процент</t>
  </si>
  <si>
    <t xml:space="preserve">Процент </t>
  </si>
  <si>
    <t>економіч.</t>
  </si>
  <si>
    <t>за функціональною структурою</t>
  </si>
  <si>
    <t>план на</t>
  </si>
  <si>
    <t>звітній</t>
  </si>
  <si>
    <t>за звітній</t>
  </si>
  <si>
    <t>виконання</t>
  </si>
  <si>
    <t>класифік.</t>
  </si>
  <si>
    <t>(за шестизначним кодом)</t>
  </si>
  <si>
    <t>по бюд-</t>
  </si>
  <si>
    <t>період</t>
  </si>
  <si>
    <t>до плану</t>
  </si>
  <si>
    <t>до уточне-</t>
  </si>
  <si>
    <t>жету</t>
  </si>
  <si>
    <t>на звітній</t>
  </si>
  <si>
    <t>по бюдж.</t>
  </si>
  <si>
    <t>ного плану</t>
  </si>
  <si>
    <t xml:space="preserve">на звітній </t>
  </si>
  <si>
    <t>Дошкільні заклади освіти</t>
  </si>
  <si>
    <t>Загальноосвiтнi школи (в т.ч. школа-дитячий садок, iнтернат при школi), спецiалiзованi школи, лiцеї, гiмназiї, колегiуми</t>
  </si>
  <si>
    <t>Вечірні (змінні) школи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</si>
  <si>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</si>
  <si>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 xml:space="preserve">Допомога при народженні дитини  </t>
  </si>
  <si>
    <t>Допомога на дітей, над якими встановлено опіку чи піклування</t>
  </si>
  <si>
    <t>Тимчасова державна допомога дітям</t>
  </si>
  <si>
    <t>Допомога при усиновленні дитини</t>
  </si>
  <si>
    <t>Субсидії населенню для відшкодування витрат на придбання твердого та рідкого пічного побутового палива і скрапленого газу</t>
  </si>
  <si>
    <t xml:space="preserve">Територіальні центри соціального обслуговування (надання соціальних послуг) </t>
  </si>
  <si>
    <t>Благоустрій міст,сіл, селищ</t>
  </si>
  <si>
    <t>Інші видатки</t>
  </si>
  <si>
    <t>РАЗОМ ВИДАТКІВ</t>
  </si>
  <si>
    <t>Всього видатків</t>
  </si>
  <si>
    <t>Фінансування енергозберігаючих заходів </t>
  </si>
  <si>
    <t>Охорона та раціональне використання природних ресурсів</t>
  </si>
  <si>
    <t>Збереження, розвиток, реконструкція та реставрація пам"яток історії та культури</t>
  </si>
  <si>
    <t xml:space="preserve">Допомога на дітей одиноким матерям </t>
  </si>
  <si>
    <t>Проведення навчально тренувальних зборів і змагань з неолімпійських видів спорту</t>
  </si>
  <si>
    <t>Інші видатки на соціальний захист населення</t>
  </si>
  <si>
    <t>Допомога до досягнення дитиною трирічного віку</t>
  </si>
  <si>
    <t>Капітальні вкладення</t>
  </si>
  <si>
    <t>Утилізація відходів</t>
  </si>
  <si>
    <t>Органи місцевого самоврядування, утримання апарату управління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</si>
  <si>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</si>
  <si>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</si>
  <si>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Допомога на догляд за інвалідом I-II групи внаслідок психічного розладу</t>
  </si>
  <si>
    <t xml:space="preserve">Фінансова підтримка громадських організацій інвалідів і ветеранів </t>
  </si>
  <si>
    <t>Проведення навчально-тренувальних зборів і змагань</t>
  </si>
  <si>
    <t>Проведення виборів народних депутатів Верховної Ради Автономної Республіки Крим, місцевих рад та сільських, селищних, міських голів</t>
  </si>
  <si>
    <t>Інші природоохоронні заходи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</si>
  <si>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t>
  </si>
  <si>
    <t>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безвісті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</si>
  <si>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Видатки на запобігання та ліквідацію надзвичайних ситуацій та наслідків стихійного лиха</t>
  </si>
  <si>
    <t xml:space="preserve"> </t>
  </si>
  <si>
    <t>Освіта, всього:</t>
  </si>
  <si>
    <t>Житлово-комунальне господарство, всього:</t>
  </si>
  <si>
    <t>Культура і мистецтво, всього:</t>
  </si>
  <si>
    <t>Фізична культура і спорт, всього:</t>
  </si>
  <si>
    <t>Будівництво, всього:</t>
  </si>
  <si>
    <t>Інші послуги, пов`язані з економічною діяльністю, всього:</t>
  </si>
  <si>
    <t>Охорона навколишнього природного середовища та ядерна безпека, всього:</t>
  </si>
  <si>
    <t>Запобігання та ліквідація надзвичайних ситуацій та наслідків стихійного лиха, всього:</t>
  </si>
  <si>
    <t>Цільові фонди, всього:</t>
  </si>
  <si>
    <t xml:space="preserve">Утримання центрів соціальних служб для сім"ї, дітей та молоді </t>
  </si>
  <si>
    <t xml:space="preserve">Державна соц. допомога інвалідам з дитинства та дітям-інвалідам </t>
  </si>
  <si>
    <t>Житлово-експлутаційне господарство</t>
  </si>
  <si>
    <t>Видатки на заходи, передбачені державними і місцевими програмами розвитку культури і мистецтва</t>
  </si>
  <si>
    <t>Дитячи будинки (в тому числі сімейного типу,прийомні сім"ї)</t>
  </si>
  <si>
    <t>Позашкільні заклади освіти, заходи із позашкільної роботи з дітьми</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</si>
  <si>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</si>
  <si>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</si>
  <si>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</si>
  <si>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Допомога дітям-сіротам та дітям, позбавленим батьківського піклування, яким виповнюється 18 років</t>
  </si>
  <si>
    <t>Соціальний захист та соціальне забезпечення, всього:</t>
  </si>
  <si>
    <t>Допомога у зв"язку з вагітністю і пологами</t>
  </si>
  <si>
    <t>Державна соціальна допомога малозабезпеченим сім"ям</t>
  </si>
  <si>
    <t>Субсидії населенню для відшкодування витрат на оплату житлово-комунальних послуг</t>
  </si>
  <si>
    <t>Видатки, не віднесені до основних груп, всього:</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</si>
  <si>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</si>
  <si>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Державне управління, всього:</t>
  </si>
  <si>
    <t>Капытальний ремонт житлового фонду об'єднань співвласників багатоквартирних будинків</t>
  </si>
  <si>
    <t xml:space="preserve">від                          № </t>
  </si>
  <si>
    <t>2016 рік</t>
  </si>
  <si>
    <t>на 2016 р.</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</si>
  <si>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</si>
  <si>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</si>
  <si>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Організація та проведення громадських робіт</t>
  </si>
  <si>
    <t>Інші програми соціального захисту дітей</t>
  </si>
  <si>
    <t>Соціальні програми і заходи державних органів у справах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</si>
  <si>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</si>
  <si>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грн.</t>
  </si>
  <si>
    <t>у місті Дніпрі ради</t>
  </si>
  <si>
    <t>Голова районної у місті ради</t>
  </si>
  <si>
    <t>А.В.Атаманенко</t>
  </si>
  <si>
    <t xml:space="preserve">до рішення  районної </t>
  </si>
  <si>
    <t>Виконання видаткової частини бюджету Шевченківського  району за 2016 рік</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</si>
</sst>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
    <numFmt numFmtId="189" formatCode="0.000"/>
    <numFmt numFmtId="190" formatCode="0.0"/>
    <numFmt numFmtId="191" formatCode="#,##0.0_ ;\-#,##0.0\ "/>
    <numFmt numFmtId="192" formatCode="0.0000"/>
    <numFmt numFmtId="193" formatCode="_-* #,##0.0_р_._-;\-* #,##0.0_р_._-;_-* &quot;-&quot;?_р_._-;_-@_-"/>
    <numFmt numFmtId="194" formatCode="[$-FC19]d\ mmmm\ yyyy\ &quot;г.&quot;"/>
  </numFmts>
  <fonts count="30">
    <font>
      <sz val="10"/>
      <name val="Arial"/>
      <family val="0"/>
    </font>
    <font>
      <b/>
      <sz val="10"/>
      <name val="Arial Cyr"/>
      <family val="2"/>
    </font>
    <font>
      <sz val="10"/>
      <name val="Arial Cyr"/>
      <family val="0"/>
    </font>
    <font>
      <sz val="12"/>
      <name val="Times New Roman"/>
      <family val="1"/>
    </font>
    <font>
      <b/>
      <sz val="10"/>
      <name val="Arial"/>
      <family val="2"/>
    </font>
    <font>
      <i/>
      <sz val="10"/>
      <name val="Arial Cyr"/>
      <family val="0"/>
    </font>
    <font>
      <sz val="10"/>
      <color indexed="10"/>
      <name val="Arial"/>
      <family val="0"/>
    </font>
    <font>
      <sz val="11"/>
      <name val="Arial Cyr"/>
      <family val="0"/>
    </font>
    <font>
      <u val="single"/>
      <sz val="10"/>
      <color indexed="12"/>
      <name val="Arial"/>
      <family val="0"/>
    </font>
    <font>
      <u val="single"/>
      <sz val="10"/>
      <color indexed="36"/>
      <name val="Arial"/>
      <family val="0"/>
    </font>
    <font>
      <sz val="14"/>
      <name val="Times New Roman"/>
      <family val="1"/>
    </font>
    <font>
      <sz val="11"/>
      <name val="Arial"/>
      <family val="0"/>
    </font>
    <font>
      <b/>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medium"/>
    </border>
    <border>
      <left>
        <color indexed="63"/>
      </left>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color indexed="63"/>
      </right>
      <top style="thin"/>
      <bottom style="thin"/>
    </border>
    <border>
      <left style="medium"/>
      <right style="medium"/>
      <top style="thin"/>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2" fillId="0" borderId="0">
      <alignment/>
      <protection/>
    </xf>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9" fillId="4" borderId="0" applyNumberFormat="0" applyBorder="0" applyAlignment="0" applyProtection="0"/>
  </cellStyleXfs>
  <cellXfs count="204">
    <xf numFmtId="0" fontId="0" fillId="0" borderId="0" xfId="0" applyAlignment="1">
      <alignment/>
    </xf>
    <xf numFmtId="0" fontId="2" fillId="0" borderId="0" xfId="0" applyFont="1" applyFill="1" applyAlignment="1">
      <alignment/>
    </xf>
    <xf numFmtId="189" fontId="0" fillId="0" borderId="0" xfId="0" applyNumberFormat="1" applyFont="1" applyFill="1" applyAlignment="1">
      <alignment/>
    </xf>
    <xf numFmtId="0" fontId="0" fillId="0" borderId="0" xfId="0" applyFont="1" applyFill="1" applyAlignment="1">
      <alignment/>
    </xf>
    <xf numFmtId="189" fontId="2" fillId="0" borderId="0" xfId="0" applyNumberFormat="1" applyFont="1" applyFill="1" applyAlignment="1">
      <alignment/>
    </xf>
    <xf numFmtId="0" fontId="3"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5" fillId="0" borderId="10" xfId="0" applyFont="1" applyFill="1" applyBorder="1" applyAlignment="1">
      <alignment/>
    </xf>
    <xf numFmtId="189" fontId="5" fillId="0" borderId="0" xfId="0" applyNumberFormat="1"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15" xfId="0" applyFont="1" applyFill="1" applyBorder="1" applyAlignment="1">
      <alignment/>
    </xf>
    <xf numFmtId="0" fontId="0" fillId="0" borderId="17" xfId="0" applyFont="1" applyFill="1" applyBorder="1" applyAlignment="1">
      <alignment/>
    </xf>
    <xf numFmtId="0" fontId="0" fillId="0" borderId="0" xfId="0" applyFont="1" applyFill="1" applyBorder="1" applyAlignment="1">
      <alignment vertical="distributed"/>
    </xf>
    <xf numFmtId="0" fontId="0" fillId="0" borderId="18" xfId="0" applyFont="1" applyFill="1" applyBorder="1" applyAlignment="1">
      <alignment/>
    </xf>
    <xf numFmtId="0" fontId="0" fillId="0" borderId="19" xfId="0" applyFont="1" applyFill="1" applyBorder="1" applyAlignment="1">
      <alignment/>
    </xf>
    <xf numFmtId="0" fontId="0" fillId="0" borderId="10" xfId="0" applyFont="1" applyFill="1" applyBorder="1" applyAlignment="1">
      <alignment/>
    </xf>
    <xf numFmtId="2" fontId="0" fillId="0" borderId="0" xfId="0" applyNumberFormat="1" applyFont="1" applyFill="1" applyAlignment="1">
      <alignment/>
    </xf>
    <xf numFmtId="192" fontId="0" fillId="0" borderId="0" xfId="0" applyNumberFormat="1" applyFont="1" applyFill="1" applyBorder="1" applyAlignment="1">
      <alignment horizontal="center"/>
    </xf>
    <xf numFmtId="0" fontId="7" fillId="0" borderId="0" xfId="53" applyFont="1">
      <alignment/>
      <protection/>
    </xf>
    <xf numFmtId="0" fontId="1" fillId="0" borderId="0" xfId="0" applyFont="1" applyBorder="1" applyAlignment="1">
      <alignment/>
    </xf>
    <xf numFmtId="0" fontId="0" fillId="0" borderId="0" xfId="0" applyFill="1" applyAlignment="1">
      <alignment/>
    </xf>
    <xf numFmtId="189" fontId="0" fillId="0" borderId="0" xfId="0" applyNumberFormat="1" applyFont="1" applyFill="1" applyAlignment="1">
      <alignment/>
    </xf>
    <xf numFmtId="0" fontId="0" fillId="0" borderId="0" xfId="0" applyFont="1" applyFill="1" applyAlignment="1">
      <alignment/>
    </xf>
    <xf numFmtId="0" fontId="2" fillId="0" borderId="0" xfId="53" applyFont="1" applyFill="1">
      <alignment/>
      <protection/>
    </xf>
    <xf numFmtId="0" fontId="0" fillId="24" borderId="13" xfId="0" applyFont="1" applyFill="1" applyBorder="1" applyAlignment="1">
      <alignment horizontal="center"/>
    </xf>
    <xf numFmtId="0" fontId="0" fillId="24" borderId="0" xfId="0" applyFont="1" applyFill="1" applyBorder="1" applyAlignment="1">
      <alignment horizontal="center"/>
    </xf>
    <xf numFmtId="0" fontId="0" fillId="24" borderId="16" xfId="0" applyFont="1" applyFill="1" applyBorder="1" applyAlignment="1">
      <alignment horizontal="center"/>
    </xf>
    <xf numFmtId="0" fontId="0" fillId="24" borderId="13" xfId="0" applyFont="1" applyFill="1" applyBorder="1" applyAlignment="1">
      <alignment horizontal="center" vertical="distributed"/>
    </xf>
    <xf numFmtId="0" fontId="0" fillId="24" borderId="20" xfId="0" applyFont="1" applyFill="1" applyBorder="1" applyAlignment="1">
      <alignment horizontal="center"/>
    </xf>
    <xf numFmtId="0" fontId="0" fillId="24" borderId="21" xfId="0" applyFont="1" applyFill="1" applyBorder="1" applyAlignment="1">
      <alignment horizontal="center"/>
    </xf>
    <xf numFmtId="0" fontId="0" fillId="24" borderId="17" xfId="0" applyFont="1" applyFill="1" applyBorder="1" applyAlignment="1">
      <alignment horizontal="center"/>
    </xf>
    <xf numFmtId="0" fontId="0" fillId="24" borderId="22" xfId="0" applyFont="1" applyFill="1" applyBorder="1" applyAlignment="1">
      <alignment horizontal="center"/>
    </xf>
    <xf numFmtId="0" fontId="0" fillId="24" borderId="21" xfId="0" applyFont="1" applyFill="1" applyBorder="1" applyAlignment="1">
      <alignment horizontal="center" vertical="distributed"/>
    </xf>
    <xf numFmtId="0" fontId="0" fillId="24" borderId="23" xfId="0" applyFont="1" applyFill="1" applyBorder="1" applyAlignment="1">
      <alignment horizontal="center"/>
    </xf>
    <xf numFmtId="188" fontId="1" fillId="24" borderId="24" xfId="0" applyNumberFormat="1" applyFont="1" applyFill="1" applyBorder="1" applyAlignment="1">
      <alignment horizontal="center"/>
    </xf>
    <xf numFmtId="188" fontId="0" fillId="24" borderId="21" xfId="0" applyNumberFormat="1" applyFont="1" applyFill="1" applyBorder="1" applyAlignment="1">
      <alignment horizontal="center"/>
    </xf>
    <xf numFmtId="188" fontId="1" fillId="24" borderId="25" xfId="0" applyNumberFormat="1" applyFont="1" applyFill="1" applyBorder="1" applyAlignment="1">
      <alignment horizontal="center"/>
    </xf>
    <xf numFmtId="188" fontId="0" fillId="24" borderId="26" xfId="0" applyNumberFormat="1" applyFont="1" applyFill="1" applyBorder="1" applyAlignment="1">
      <alignment horizontal="center"/>
    </xf>
    <xf numFmtId="188" fontId="0" fillId="24" borderId="27" xfId="0" applyNumberFormat="1" applyFont="1" applyFill="1" applyBorder="1" applyAlignment="1">
      <alignment horizontal="center" vertical="distributed"/>
    </xf>
    <xf numFmtId="188" fontId="0" fillId="24" borderId="27" xfId="0" applyNumberFormat="1" applyFont="1" applyFill="1" applyBorder="1" applyAlignment="1">
      <alignment horizontal="center"/>
    </xf>
    <xf numFmtId="188" fontId="0" fillId="24" borderId="28" xfId="0" applyNumberFormat="1" applyFont="1" applyFill="1" applyBorder="1" applyAlignment="1">
      <alignment horizontal="center" vertical="center" wrapText="1"/>
    </xf>
    <xf numFmtId="188" fontId="0" fillId="24" borderId="26" xfId="0" applyNumberFormat="1" applyFont="1" applyFill="1" applyBorder="1" applyAlignment="1">
      <alignment horizontal="center" vertical="distributed"/>
    </xf>
    <xf numFmtId="188" fontId="0" fillId="24" borderId="13" xfId="0" applyNumberFormat="1" applyFont="1" applyFill="1" applyBorder="1" applyAlignment="1">
      <alignment horizontal="center" vertical="distributed"/>
    </xf>
    <xf numFmtId="188" fontId="0" fillId="24" borderId="27" xfId="0" applyNumberFormat="1" applyFont="1" applyFill="1" applyBorder="1" applyAlignment="1">
      <alignment horizontal="center" wrapText="1"/>
    </xf>
    <xf numFmtId="0" fontId="0" fillId="24" borderId="29" xfId="0" applyFont="1" applyFill="1" applyBorder="1" applyAlignment="1">
      <alignment/>
    </xf>
    <xf numFmtId="0" fontId="1" fillId="24" borderId="25" xfId="0" applyFont="1" applyFill="1" applyBorder="1" applyAlignment="1">
      <alignment horizontal="center"/>
    </xf>
    <xf numFmtId="0" fontId="0" fillId="24" borderId="26" xfId="0" applyFont="1" applyFill="1" applyBorder="1" applyAlignment="1">
      <alignment horizontal="center"/>
    </xf>
    <xf numFmtId="0" fontId="0" fillId="24" borderId="30" xfId="0" applyFont="1" applyFill="1" applyBorder="1" applyAlignment="1">
      <alignment horizontal="center"/>
    </xf>
    <xf numFmtId="0" fontId="0" fillId="24" borderId="11" xfId="0" applyFont="1" applyFill="1" applyBorder="1" applyAlignment="1">
      <alignment horizontal="center" vertical="center" wrapText="1"/>
    </xf>
    <xf numFmtId="0" fontId="0" fillId="24" borderId="28" xfId="0" applyFont="1" applyFill="1" applyBorder="1" applyAlignment="1">
      <alignment horizontal="center"/>
    </xf>
    <xf numFmtId="0" fontId="4" fillId="24" borderId="25" xfId="0" applyFont="1" applyFill="1" applyBorder="1" applyAlignment="1">
      <alignment horizontal="center"/>
    </xf>
    <xf numFmtId="0" fontId="0" fillId="24" borderId="21" xfId="0" applyFont="1" applyFill="1" applyBorder="1" applyAlignment="1">
      <alignment horizontal="center"/>
    </xf>
    <xf numFmtId="0" fontId="0" fillId="24" borderId="25" xfId="0" applyFont="1" applyFill="1" applyBorder="1" applyAlignment="1">
      <alignment horizontal="center"/>
    </xf>
    <xf numFmtId="0" fontId="11" fillId="24" borderId="25" xfId="0" applyFont="1" applyFill="1" applyBorder="1" applyAlignment="1">
      <alignment horizontal="center"/>
    </xf>
    <xf numFmtId="0" fontId="0" fillId="24" borderId="27" xfId="0" applyFont="1" applyFill="1" applyBorder="1" applyAlignment="1">
      <alignment horizontal="center"/>
    </xf>
    <xf numFmtId="0" fontId="4" fillId="24" borderId="25" xfId="0" applyFont="1" applyFill="1" applyBorder="1" applyAlignment="1">
      <alignment horizontal="center"/>
    </xf>
    <xf numFmtId="0" fontId="0" fillId="24" borderId="0" xfId="0" applyFont="1" applyFill="1" applyAlignment="1">
      <alignment/>
    </xf>
    <xf numFmtId="0" fontId="10" fillId="24" borderId="0" xfId="0" applyFont="1" applyFill="1" applyAlignment="1">
      <alignment/>
    </xf>
    <xf numFmtId="189" fontId="0" fillId="24" borderId="0" xfId="0" applyNumberFormat="1" applyFont="1" applyFill="1" applyBorder="1" applyAlignment="1">
      <alignment/>
    </xf>
    <xf numFmtId="0" fontId="0" fillId="24" borderId="0" xfId="0" applyFont="1" applyFill="1" applyAlignment="1">
      <alignment/>
    </xf>
    <xf numFmtId="189" fontId="0" fillId="24" borderId="0" xfId="0" applyNumberFormat="1" applyFont="1" applyFill="1" applyAlignment="1">
      <alignment/>
    </xf>
    <xf numFmtId="0" fontId="0" fillId="24" borderId="0" xfId="0" applyFont="1" applyFill="1" applyAlignment="1">
      <alignment horizontal="center" vertical="distributed"/>
    </xf>
    <xf numFmtId="189" fontId="2" fillId="24" borderId="0" xfId="0" applyNumberFormat="1" applyFont="1" applyFill="1" applyAlignment="1">
      <alignment/>
    </xf>
    <xf numFmtId="189" fontId="4" fillId="24" borderId="0" xfId="0" applyNumberFormat="1" applyFont="1" applyFill="1" applyAlignment="1">
      <alignment/>
    </xf>
    <xf numFmtId="3" fontId="4" fillId="0" borderId="25"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wrapText="1"/>
    </xf>
    <xf numFmtId="3" fontId="12" fillId="0" borderId="25" xfId="0" applyNumberFormat="1" applyFont="1" applyFill="1" applyBorder="1" applyAlignment="1">
      <alignment horizontal="center" vertical="center"/>
    </xf>
    <xf numFmtId="190" fontId="4" fillId="0" borderId="25" xfId="0" applyNumberFormat="1" applyFont="1" applyFill="1" applyBorder="1" applyAlignment="1">
      <alignment horizontal="center" vertical="center"/>
    </xf>
    <xf numFmtId="190" fontId="0" fillId="0" borderId="25" xfId="0" applyNumberFormat="1" applyFont="1" applyFill="1" applyBorder="1" applyAlignment="1">
      <alignment horizontal="center" vertical="center"/>
    </xf>
    <xf numFmtId="190" fontId="4" fillId="0" borderId="25" xfId="0" applyNumberFormat="1" applyFont="1" applyFill="1" applyBorder="1" applyAlignment="1">
      <alignment horizontal="center" vertical="center"/>
    </xf>
    <xf numFmtId="2" fontId="0" fillId="0" borderId="25" xfId="0" applyNumberFormat="1" applyFont="1" applyFill="1" applyBorder="1" applyAlignment="1">
      <alignment horizontal="center" vertical="center"/>
    </xf>
    <xf numFmtId="190" fontId="4" fillId="0" borderId="25" xfId="0" applyNumberFormat="1" applyFont="1" applyFill="1" applyBorder="1" applyAlignment="1">
      <alignment horizontal="center" vertical="center" wrapText="1"/>
    </xf>
    <xf numFmtId="190" fontId="0" fillId="0" borderId="25" xfId="0" applyNumberFormat="1" applyFont="1" applyFill="1" applyBorder="1" applyAlignment="1">
      <alignment horizontal="center" vertical="center" wrapText="1"/>
    </xf>
    <xf numFmtId="190" fontId="0" fillId="0" borderId="11" xfId="0" applyNumberFormat="1" applyFont="1" applyFill="1" applyBorder="1" applyAlignment="1">
      <alignment horizontal="center" vertical="center"/>
    </xf>
    <xf numFmtId="190" fontId="0" fillId="0" borderId="11" xfId="0" applyNumberFormat="1" applyFont="1" applyFill="1" applyBorder="1" applyAlignment="1">
      <alignment horizontal="center" vertical="center" wrapText="1"/>
    </xf>
    <xf numFmtId="3" fontId="0" fillId="0" borderId="25" xfId="0" applyNumberFormat="1" applyFont="1" applyFill="1" applyBorder="1" applyAlignment="1">
      <alignment horizontal="center" vertical="center"/>
    </xf>
    <xf numFmtId="190" fontId="0" fillId="0" borderId="25" xfId="0" applyNumberFormat="1" applyFont="1" applyFill="1" applyBorder="1" applyAlignment="1">
      <alignment horizontal="center" vertical="center" wrapText="1"/>
    </xf>
    <xf numFmtId="190" fontId="0" fillId="0" borderId="25" xfId="0" applyNumberFormat="1" applyFont="1" applyFill="1" applyBorder="1" applyAlignment="1">
      <alignment horizontal="center" vertical="center"/>
    </xf>
    <xf numFmtId="190" fontId="12" fillId="0" borderId="25" xfId="0" applyNumberFormat="1" applyFont="1" applyFill="1" applyBorder="1" applyAlignment="1">
      <alignment horizontal="center" vertical="center"/>
    </xf>
    <xf numFmtId="190" fontId="12" fillId="0" borderId="25"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90" fontId="4" fillId="0" borderId="25" xfId="0" applyNumberFormat="1" applyFont="1" applyFill="1" applyBorder="1" applyAlignment="1">
      <alignment horizontal="center" vertical="center" wrapText="1"/>
    </xf>
    <xf numFmtId="0" fontId="0" fillId="24" borderId="0" xfId="0" applyFont="1" applyFill="1" applyAlignment="1">
      <alignment horizontal="center" vertical="distributed"/>
    </xf>
    <xf numFmtId="0" fontId="0" fillId="24" borderId="14" xfId="0" applyFont="1" applyFill="1" applyBorder="1" applyAlignment="1">
      <alignment horizontal="center"/>
    </xf>
    <xf numFmtId="0" fontId="0" fillId="24" borderId="11" xfId="0" applyFont="1" applyFill="1" applyBorder="1" applyAlignment="1">
      <alignment horizontal="center"/>
    </xf>
    <xf numFmtId="0" fontId="0" fillId="24" borderId="15" xfId="0" applyFont="1" applyFill="1" applyBorder="1" applyAlignment="1">
      <alignment horizontal="center"/>
    </xf>
    <xf numFmtId="0" fontId="0" fillId="24" borderId="11" xfId="0" applyFont="1" applyFill="1" applyBorder="1" applyAlignment="1">
      <alignment horizontal="center" vertical="distributed"/>
    </xf>
    <xf numFmtId="0" fontId="0" fillId="24" borderId="12" xfId="0" applyFont="1" applyFill="1" applyBorder="1" applyAlignment="1">
      <alignment horizontal="center"/>
    </xf>
    <xf numFmtId="3" fontId="4" fillId="24" borderId="25" xfId="0" applyNumberFormat="1" applyFont="1" applyFill="1" applyBorder="1" applyAlignment="1">
      <alignment horizontal="center" vertical="center"/>
    </xf>
    <xf numFmtId="189" fontId="4" fillId="24" borderId="25" xfId="0" applyNumberFormat="1" applyFont="1" applyFill="1" applyBorder="1" applyAlignment="1">
      <alignment horizontal="center" vertical="center"/>
    </xf>
    <xf numFmtId="190" fontId="4" fillId="24" borderId="25" xfId="0" applyNumberFormat="1" applyFont="1" applyFill="1" applyBorder="1" applyAlignment="1">
      <alignment horizontal="center" vertical="center"/>
    </xf>
    <xf numFmtId="3" fontId="0" fillId="24" borderId="25" xfId="0" applyNumberFormat="1" applyFont="1" applyFill="1" applyBorder="1" applyAlignment="1">
      <alignment horizontal="center" vertical="center"/>
    </xf>
    <xf numFmtId="3" fontId="0" fillId="24" borderId="25" xfId="0" applyNumberFormat="1" applyFont="1" applyFill="1" applyBorder="1" applyAlignment="1">
      <alignment horizontal="center" vertical="center"/>
    </xf>
    <xf numFmtId="190" fontId="0" fillId="24" borderId="25" xfId="0" applyNumberFormat="1" applyFont="1" applyFill="1" applyBorder="1" applyAlignment="1">
      <alignment horizontal="center" vertical="center"/>
    </xf>
    <xf numFmtId="3" fontId="0" fillId="24" borderId="25" xfId="0" applyNumberFormat="1" applyFont="1" applyFill="1" applyBorder="1" applyAlignment="1">
      <alignment horizontal="center" vertical="center"/>
    </xf>
    <xf numFmtId="3" fontId="4" fillId="24" borderId="25" xfId="0" applyNumberFormat="1" applyFont="1" applyFill="1" applyBorder="1" applyAlignment="1">
      <alignment horizontal="center" vertical="center"/>
    </xf>
    <xf numFmtId="191" fontId="4" fillId="24" borderId="25" xfId="0" applyNumberFormat="1" applyFont="1" applyFill="1" applyBorder="1" applyAlignment="1">
      <alignment horizontal="center" vertical="center"/>
    </xf>
    <xf numFmtId="190" fontId="4" fillId="24" borderId="25" xfId="0" applyNumberFormat="1" applyFont="1" applyFill="1" applyBorder="1" applyAlignment="1">
      <alignment horizontal="center" vertical="center"/>
    </xf>
    <xf numFmtId="191" fontId="0" fillId="24" borderId="25" xfId="0" applyNumberFormat="1" applyFont="1" applyFill="1" applyBorder="1" applyAlignment="1">
      <alignment horizontal="center" vertical="center"/>
    </xf>
    <xf numFmtId="190" fontId="0" fillId="24" borderId="25" xfId="0" applyNumberFormat="1" applyFont="1" applyFill="1" applyBorder="1" applyAlignment="1">
      <alignment horizontal="center" vertical="center"/>
    </xf>
    <xf numFmtId="3" fontId="2" fillId="24" borderId="25" xfId="0" applyNumberFormat="1" applyFont="1" applyFill="1" applyBorder="1" applyAlignment="1">
      <alignment horizontal="center" vertical="center"/>
    </xf>
    <xf numFmtId="189" fontId="0" fillId="24" borderId="25" xfId="0" applyNumberFormat="1" applyFont="1" applyFill="1" applyBorder="1" applyAlignment="1">
      <alignment horizontal="center" vertical="center"/>
    </xf>
    <xf numFmtId="191" fontId="4" fillId="24" borderId="25" xfId="0" applyNumberFormat="1" applyFont="1" applyFill="1" applyBorder="1" applyAlignment="1">
      <alignment horizontal="center" vertical="center"/>
    </xf>
    <xf numFmtId="3" fontId="0" fillId="24" borderId="11" xfId="0" applyNumberFormat="1" applyFont="1" applyFill="1" applyBorder="1" applyAlignment="1">
      <alignment horizontal="center" vertical="center"/>
    </xf>
    <xf numFmtId="190" fontId="0" fillId="24" borderId="11" xfId="0" applyNumberFormat="1" applyFont="1" applyFill="1" applyBorder="1" applyAlignment="1">
      <alignment horizontal="center" vertical="center"/>
    </xf>
    <xf numFmtId="3" fontId="0" fillId="24" borderId="25" xfId="0" applyNumberFormat="1" applyFont="1" applyFill="1" applyBorder="1" applyAlignment="1">
      <alignment horizontal="center" vertical="center" wrapText="1"/>
    </xf>
    <xf numFmtId="190" fontId="0" fillId="24" borderId="25" xfId="0" applyNumberFormat="1" applyFont="1" applyFill="1" applyBorder="1" applyAlignment="1">
      <alignment horizontal="center" vertical="center" wrapText="1"/>
    </xf>
    <xf numFmtId="190" fontId="0" fillId="24" borderId="13" xfId="0" applyNumberFormat="1" applyFont="1" applyFill="1" applyBorder="1" applyAlignment="1">
      <alignment horizontal="center" vertical="center"/>
    </xf>
    <xf numFmtId="3" fontId="4" fillId="24" borderId="31" xfId="0" applyNumberFormat="1" applyFont="1" applyFill="1" applyBorder="1" applyAlignment="1">
      <alignment horizontal="center" vertical="center"/>
    </xf>
    <xf numFmtId="3" fontId="0" fillId="24" borderId="31" xfId="0" applyNumberFormat="1" applyFont="1" applyFill="1" applyBorder="1" applyAlignment="1">
      <alignment horizontal="center" vertical="center"/>
    </xf>
    <xf numFmtId="3" fontId="12" fillId="24" borderId="25" xfId="0" applyNumberFormat="1" applyFont="1" applyFill="1" applyBorder="1" applyAlignment="1">
      <alignment horizontal="center" vertical="center"/>
    </xf>
    <xf numFmtId="190" fontId="12" fillId="24" borderId="25" xfId="0" applyNumberFormat="1" applyFont="1" applyFill="1" applyBorder="1" applyAlignment="1">
      <alignment horizontal="center" vertical="center"/>
    </xf>
    <xf numFmtId="3" fontId="4" fillId="24" borderId="32" xfId="0" applyNumberFormat="1" applyFont="1" applyFill="1" applyBorder="1" applyAlignment="1">
      <alignment horizontal="center" vertical="center"/>
    </xf>
    <xf numFmtId="3" fontId="1" fillId="24" borderId="25" xfId="0" applyNumberFormat="1" applyFont="1" applyFill="1" applyBorder="1" applyAlignment="1">
      <alignment horizontal="center" vertical="center"/>
    </xf>
    <xf numFmtId="3" fontId="4" fillId="24" borderId="33" xfId="0" applyNumberFormat="1" applyFont="1" applyFill="1" applyBorder="1" applyAlignment="1">
      <alignment horizontal="center" vertical="center"/>
    </xf>
    <xf numFmtId="3" fontId="4" fillId="24" borderId="34" xfId="0" applyNumberFormat="1" applyFont="1" applyFill="1" applyBorder="1" applyAlignment="1">
      <alignment horizontal="center" vertical="center"/>
    </xf>
    <xf numFmtId="190" fontId="4" fillId="24" borderId="10" xfId="0" applyNumberFormat="1" applyFont="1" applyFill="1" applyBorder="1" applyAlignment="1">
      <alignment horizontal="center" vertical="center"/>
    </xf>
    <xf numFmtId="190" fontId="4" fillId="24" borderId="32" xfId="0" applyNumberFormat="1" applyFont="1" applyFill="1" applyBorder="1" applyAlignment="1">
      <alignment horizontal="center" vertical="center"/>
    </xf>
    <xf numFmtId="3" fontId="4" fillId="24" borderId="10" xfId="0" applyNumberFormat="1" applyFont="1" applyFill="1" applyBorder="1" applyAlignment="1">
      <alignment horizontal="center" vertical="center"/>
    </xf>
    <xf numFmtId="0" fontId="0" fillId="24" borderId="0" xfId="0" applyFont="1" applyFill="1" applyBorder="1" applyAlignment="1">
      <alignment/>
    </xf>
    <xf numFmtId="189" fontId="5" fillId="24" borderId="0" xfId="0" applyNumberFormat="1" applyFont="1" applyFill="1" applyAlignment="1">
      <alignment/>
    </xf>
    <xf numFmtId="189" fontId="5" fillId="24" borderId="0" xfId="0" applyNumberFormat="1" applyFont="1" applyFill="1" applyAlignment="1">
      <alignment horizontal="center" vertical="distributed"/>
    </xf>
    <xf numFmtId="189" fontId="0" fillId="24" borderId="0" xfId="0" applyNumberFormat="1" applyFont="1" applyFill="1" applyAlignment="1">
      <alignment/>
    </xf>
    <xf numFmtId="189" fontId="6" fillId="24" borderId="0" xfId="0" applyNumberFormat="1" applyFont="1" applyFill="1" applyAlignment="1">
      <alignment/>
    </xf>
    <xf numFmtId="0" fontId="6" fillId="24" borderId="0" xfId="0" applyFont="1" applyFill="1" applyAlignment="1">
      <alignment/>
    </xf>
    <xf numFmtId="2" fontId="0" fillId="24" borderId="0" xfId="0" applyNumberFormat="1" applyFont="1" applyFill="1" applyAlignment="1">
      <alignment/>
    </xf>
    <xf numFmtId="0" fontId="2" fillId="0" borderId="0" xfId="0" applyFont="1" applyFill="1" applyBorder="1" applyAlignment="1">
      <alignment/>
    </xf>
    <xf numFmtId="0" fontId="2" fillId="0" borderId="0" xfId="0" applyFont="1" applyFill="1" applyAlignment="1">
      <alignment/>
    </xf>
    <xf numFmtId="189" fontId="4"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vertical="distributed"/>
    </xf>
    <xf numFmtId="0" fontId="3" fillId="0" borderId="0" xfId="53" applyFont="1" applyFill="1">
      <alignment/>
      <protection/>
    </xf>
    <xf numFmtId="0" fontId="2" fillId="0" borderId="0" xfId="53" applyFont="1" applyFill="1" applyBorder="1">
      <alignment/>
      <protection/>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horizontal="center" vertical="distributed"/>
    </xf>
    <xf numFmtId="0" fontId="1" fillId="24" borderId="35" xfId="0" applyFont="1" applyFill="1" applyBorder="1" applyAlignment="1">
      <alignment/>
    </xf>
    <xf numFmtId="0" fontId="0" fillId="24" borderId="23" xfId="0" applyFont="1" applyFill="1" applyBorder="1" applyAlignment="1">
      <alignment/>
    </xf>
    <xf numFmtId="0" fontId="1" fillId="24" borderId="31" xfId="0" applyFont="1" applyFill="1" applyBorder="1" applyAlignment="1">
      <alignment/>
    </xf>
    <xf numFmtId="0" fontId="0" fillId="24" borderId="36" xfId="0" applyFont="1" applyFill="1" applyBorder="1" applyAlignment="1">
      <alignment/>
    </xf>
    <xf numFmtId="0" fontId="0" fillId="24" borderId="37" xfId="0" applyFont="1" applyFill="1" applyBorder="1" applyAlignment="1">
      <alignment vertical="distributed" wrapText="1"/>
    </xf>
    <xf numFmtId="0" fontId="0" fillId="24" borderId="37" xfId="0" applyFont="1" applyFill="1" applyBorder="1" applyAlignment="1">
      <alignment/>
    </xf>
    <xf numFmtId="0" fontId="0" fillId="24" borderId="38" xfId="0" applyFont="1" applyFill="1" applyBorder="1" applyAlignment="1">
      <alignment wrapText="1"/>
    </xf>
    <xf numFmtId="0" fontId="1" fillId="24" borderId="38" xfId="0" applyFont="1" applyFill="1" applyBorder="1" applyAlignment="1">
      <alignment/>
    </xf>
    <xf numFmtId="0" fontId="0" fillId="24" borderId="39" xfId="0" applyFont="1" applyFill="1" applyBorder="1" applyAlignment="1">
      <alignment vertical="distributed" wrapText="1"/>
    </xf>
    <xf numFmtId="0" fontId="0" fillId="24" borderId="0" xfId="0" applyFont="1" applyFill="1" applyBorder="1" applyAlignment="1">
      <alignment vertical="distributed" wrapText="1"/>
    </xf>
    <xf numFmtId="0" fontId="0" fillId="24" borderId="40" xfId="0" applyFont="1" applyFill="1" applyBorder="1" applyAlignment="1">
      <alignment vertical="distributed" wrapText="1"/>
    </xf>
    <xf numFmtId="0" fontId="0" fillId="24" borderId="29" xfId="0" applyFont="1" applyFill="1" applyBorder="1" applyAlignment="1">
      <alignment vertical="distributed" wrapText="1"/>
    </xf>
    <xf numFmtId="0" fontId="0" fillId="24" borderId="29" xfId="0" applyFont="1" applyFill="1" applyBorder="1" applyAlignment="1">
      <alignment wrapText="1"/>
    </xf>
    <xf numFmtId="0" fontId="0" fillId="24" borderId="29" xfId="0" applyFill="1" applyBorder="1" applyAlignment="1">
      <alignment/>
    </xf>
    <xf numFmtId="0" fontId="0" fillId="24" borderId="40" xfId="0" applyFont="1" applyFill="1" applyBorder="1" applyAlignment="1">
      <alignment vertical="center" wrapText="1"/>
    </xf>
    <xf numFmtId="0" fontId="0" fillId="24" borderId="41" xfId="0" applyFont="1" applyFill="1" applyBorder="1" applyAlignment="1">
      <alignment vertical="center" wrapText="1"/>
    </xf>
    <xf numFmtId="0" fontId="0" fillId="24" borderId="29" xfId="0" applyFont="1" applyFill="1" applyBorder="1" applyAlignment="1">
      <alignment vertical="center" wrapText="1"/>
    </xf>
    <xf numFmtId="0" fontId="0" fillId="24" borderId="20" xfId="0" applyFont="1" applyFill="1" applyBorder="1" applyAlignment="1">
      <alignment/>
    </xf>
    <xf numFmtId="0" fontId="0" fillId="24" borderId="38" xfId="0" applyFont="1" applyFill="1" applyBorder="1" applyAlignment="1">
      <alignment/>
    </xf>
    <xf numFmtId="0" fontId="1" fillId="24" borderId="31" xfId="0" applyFont="1" applyFill="1" applyBorder="1" applyAlignment="1">
      <alignment horizontal="left"/>
    </xf>
    <xf numFmtId="0" fontId="0" fillId="24" borderId="19" xfId="0" applyFont="1" applyFill="1" applyBorder="1" applyAlignment="1">
      <alignment wrapText="1"/>
    </xf>
    <xf numFmtId="0" fontId="0" fillId="24" borderId="40" xfId="0" applyFont="1" applyFill="1" applyBorder="1" applyAlignment="1">
      <alignment/>
    </xf>
    <xf numFmtId="0" fontId="4" fillId="24" borderId="31" xfId="0" applyFont="1" applyFill="1" applyBorder="1" applyAlignment="1">
      <alignment/>
    </xf>
    <xf numFmtId="0" fontId="0" fillId="24" borderId="23" xfId="0" applyFont="1" applyFill="1" applyBorder="1" applyAlignment="1">
      <alignment/>
    </xf>
    <xf numFmtId="0" fontId="0" fillId="24" borderId="20" xfId="0" applyFont="1" applyFill="1" applyBorder="1" applyAlignment="1">
      <alignment/>
    </xf>
    <xf numFmtId="0" fontId="0" fillId="24" borderId="31" xfId="0" applyFont="1" applyFill="1" applyBorder="1" applyAlignment="1">
      <alignment/>
    </xf>
    <xf numFmtId="0" fontId="0" fillId="24" borderId="17" xfId="0" applyFont="1" applyFill="1" applyBorder="1" applyAlignment="1">
      <alignment wrapText="1"/>
    </xf>
    <xf numFmtId="0" fontId="12" fillId="24" borderId="31" xfId="0" applyFont="1" applyFill="1" applyBorder="1" applyAlignment="1">
      <alignment/>
    </xf>
    <xf numFmtId="0" fontId="4" fillId="24" borderId="31" xfId="0" applyFont="1" applyFill="1" applyBorder="1" applyAlignment="1">
      <alignment horizontal="center"/>
    </xf>
    <xf numFmtId="188" fontId="0" fillId="24" borderId="27" xfId="0" applyNumberFormat="1" applyFont="1" applyFill="1" applyBorder="1" applyAlignment="1">
      <alignment horizontal="center" vertical="center" wrapText="1"/>
    </xf>
    <xf numFmtId="0" fontId="12" fillId="0" borderId="0" xfId="0" applyFont="1" applyAlignment="1">
      <alignment wrapText="1"/>
    </xf>
    <xf numFmtId="0" fontId="0" fillId="0" borderId="0" xfId="0" applyFont="1" applyFill="1" applyAlignment="1">
      <alignment horizontal="right"/>
    </xf>
    <xf numFmtId="190" fontId="0" fillId="0" borderId="11" xfId="0" applyNumberFormat="1" applyFont="1" applyFill="1" applyBorder="1" applyAlignment="1">
      <alignment horizontal="center" vertical="center" wrapText="1"/>
    </xf>
    <xf numFmtId="190" fontId="0" fillId="0" borderId="21" xfId="0" applyNumberFormat="1" applyFont="1" applyFill="1" applyBorder="1" applyAlignment="1">
      <alignment horizontal="center" vertical="center" wrapText="1"/>
    </xf>
    <xf numFmtId="190" fontId="0" fillId="0" borderId="11" xfId="0" applyNumberFormat="1" applyFont="1" applyFill="1" applyBorder="1" applyAlignment="1">
      <alignment horizontal="center" vertical="center"/>
    </xf>
    <xf numFmtId="190" fontId="0" fillId="0" borderId="21"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3" fontId="0" fillId="0" borderId="21" xfId="0" applyNumberFormat="1" applyFont="1" applyFill="1" applyBorder="1" applyAlignment="1">
      <alignment horizontal="center" vertical="center"/>
    </xf>
    <xf numFmtId="190" fontId="0" fillId="24" borderId="11" xfId="0" applyNumberFormat="1" applyFont="1" applyFill="1" applyBorder="1" applyAlignment="1">
      <alignment horizontal="center" vertical="center"/>
    </xf>
    <xf numFmtId="190" fontId="0" fillId="24" borderId="21" xfId="0" applyNumberFormat="1" applyFont="1" applyFill="1" applyBorder="1" applyAlignment="1">
      <alignment horizontal="center" vertical="center"/>
    </xf>
    <xf numFmtId="3" fontId="0" fillId="24" borderId="11" xfId="0" applyNumberFormat="1" applyFont="1" applyFill="1" applyBorder="1" applyAlignment="1">
      <alignment horizontal="center" vertical="center"/>
    </xf>
    <xf numFmtId="3" fontId="0" fillId="24" borderId="21" xfId="0" applyNumberFormat="1" applyFont="1" applyFill="1" applyBorder="1" applyAlignment="1">
      <alignment horizontal="center" vertical="center"/>
    </xf>
    <xf numFmtId="0" fontId="0" fillId="0" borderId="32" xfId="0" applyFont="1" applyFill="1" applyBorder="1" applyAlignment="1">
      <alignment horizontal="center"/>
    </xf>
    <xf numFmtId="0" fontId="0" fillId="0" borderId="10" xfId="0" applyFont="1" applyFill="1" applyBorder="1" applyAlignment="1">
      <alignment horizontal="center"/>
    </xf>
    <xf numFmtId="0" fontId="0" fillId="0" borderId="31" xfId="0" applyFont="1" applyFill="1" applyBorder="1" applyAlignment="1">
      <alignment horizontal="center"/>
    </xf>
    <xf numFmtId="0" fontId="0" fillId="24" borderId="32" xfId="0" applyFont="1" applyFill="1" applyBorder="1" applyAlignment="1">
      <alignment horizontal="center"/>
    </xf>
    <xf numFmtId="0" fontId="0" fillId="24" borderId="10" xfId="0" applyFont="1" applyFill="1" applyBorder="1" applyAlignment="1">
      <alignment horizontal="center"/>
    </xf>
    <xf numFmtId="0" fontId="0" fillId="24" borderId="31" xfId="0" applyFont="1" applyFill="1" applyBorder="1" applyAlignment="1">
      <alignment horizontal="center"/>
    </xf>
    <xf numFmtId="188" fontId="0" fillId="24" borderId="28" xfId="0" applyNumberFormat="1" applyFont="1" applyFill="1" applyBorder="1" applyAlignment="1">
      <alignment horizontal="center" vertical="distributed"/>
    </xf>
    <xf numFmtId="188" fontId="0" fillId="24" borderId="26" xfId="0" applyNumberFormat="1" applyFont="1" applyFill="1" applyBorder="1" applyAlignment="1">
      <alignment horizontal="center" vertical="distributed"/>
    </xf>
    <xf numFmtId="3" fontId="2" fillId="0" borderId="11" xfId="0" applyNumberFormat="1" applyFont="1" applyFill="1" applyBorder="1" applyAlignment="1">
      <alignment horizontal="center" vertical="center"/>
    </xf>
    <xf numFmtId="3" fontId="2" fillId="0" borderId="21" xfId="0" applyNumberFormat="1" applyFont="1" applyFill="1" applyBorder="1" applyAlignment="1">
      <alignment horizontal="center" vertical="center"/>
    </xf>
    <xf numFmtId="0" fontId="0" fillId="0" borderId="0" xfId="0" applyAlignment="1">
      <alignment wrapText="1"/>
    </xf>
    <xf numFmtId="0" fontId="12" fillId="0" borderId="0" xfId="0" applyFont="1" applyFill="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атки № 1 (до проекту бюдж., на виконком,на сесію)"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Y123"/>
  <sheetViews>
    <sheetView tabSelected="1" view="pageBreakPreview" zoomScaleSheetLayoutView="100" zoomScalePageLayoutView="0" workbookViewId="0" topLeftCell="D1">
      <selection activeCell="Q19" sqref="Q19"/>
    </sheetView>
  </sheetViews>
  <sheetFormatPr defaultColWidth="9.140625" defaultRowHeight="12.75"/>
  <cols>
    <col min="1" max="1" width="9.28125" style="6" bestFit="1" customWidth="1"/>
    <col min="2" max="2" width="86.421875" style="6" customWidth="1"/>
    <col min="3" max="3" width="14.00390625" style="66" customWidth="1"/>
    <col min="4" max="4" width="14.57421875" style="66" customWidth="1"/>
    <col min="5" max="5" width="11.28125" style="66" hidden="1" customWidth="1"/>
    <col min="6" max="6" width="13.140625" style="66" customWidth="1"/>
    <col min="7" max="7" width="12.28125" style="66" customWidth="1"/>
    <col min="8" max="8" width="9.140625" style="66" hidden="1" customWidth="1"/>
    <col min="9" max="9" width="11.28125" style="66" customWidth="1"/>
    <col min="10" max="10" width="11.28125" style="96" customWidth="1"/>
    <col min="11" max="11" width="12.140625" style="66" customWidth="1"/>
    <col min="12" max="12" width="13.00390625" style="66" customWidth="1"/>
    <col min="13" max="14" width="12.57421875" style="66" customWidth="1"/>
    <col min="15" max="16" width="13.8515625" style="6" customWidth="1"/>
    <col min="17" max="17" width="14.7109375" style="6" customWidth="1"/>
    <col min="18" max="18" width="14.00390625" style="6" customWidth="1"/>
    <col min="19" max="19" width="12.421875" style="6" customWidth="1"/>
    <col min="20" max="20" width="13.28125" style="6" customWidth="1"/>
    <col min="21" max="21" width="13.421875" style="6" customWidth="1"/>
    <col min="22" max="23" width="9.140625" style="7" customWidth="1"/>
    <col min="24" max="24" width="11.140625" style="7" bestFit="1" customWidth="1"/>
    <col min="25" max="207" width="9.140625" style="7" customWidth="1"/>
    <col min="208" max="16384" width="9.140625" style="6" customWidth="1"/>
  </cols>
  <sheetData>
    <row r="1" spans="3:19" ht="12.75">
      <c r="C1" s="6"/>
      <c r="D1" s="6"/>
      <c r="E1" s="6"/>
      <c r="F1" s="6"/>
      <c r="G1" s="6"/>
      <c r="H1" s="6"/>
      <c r="I1" s="6"/>
      <c r="J1" s="6"/>
      <c r="K1" s="6"/>
      <c r="L1" s="6"/>
      <c r="M1" s="6"/>
      <c r="N1" s="6"/>
      <c r="S1" s="6" t="s">
        <v>0</v>
      </c>
    </row>
    <row r="2" spans="3:23" ht="14.25">
      <c r="C2" s="6"/>
      <c r="D2" s="6"/>
      <c r="E2" s="6"/>
      <c r="F2" s="6"/>
      <c r="G2" s="6"/>
      <c r="H2" s="6"/>
      <c r="I2" s="6"/>
      <c r="J2" s="6"/>
      <c r="K2" s="6"/>
      <c r="L2" s="6"/>
      <c r="M2" s="6"/>
      <c r="N2" s="6"/>
      <c r="S2" s="33" t="s">
        <v>105</v>
      </c>
      <c r="T2" s="33"/>
      <c r="U2" s="33"/>
      <c r="V2" s="28"/>
      <c r="W2" s="29"/>
    </row>
    <row r="3" spans="3:23" ht="14.25">
      <c r="C3" s="6"/>
      <c r="D3" s="6"/>
      <c r="E3" s="6"/>
      <c r="F3" s="6"/>
      <c r="G3" s="6"/>
      <c r="H3" s="6"/>
      <c r="I3" s="6"/>
      <c r="J3" s="6"/>
      <c r="K3" s="6"/>
      <c r="L3" s="6"/>
      <c r="M3" s="6"/>
      <c r="N3" s="6"/>
      <c r="S3" s="6" t="s">
        <v>102</v>
      </c>
      <c r="U3" s="33"/>
      <c r="V3" s="28"/>
      <c r="W3" s="29"/>
    </row>
    <row r="4" spans="3:14" ht="12" customHeight="1">
      <c r="C4" s="6"/>
      <c r="D4" s="203" t="s">
        <v>106</v>
      </c>
      <c r="E4" s="180"/>
      <c r="F4" s="180"/>
      <c r="G4" s="180"/>
      <c r="H4" s="180"/>
      <c r="I4" s="180"/>
      <c r="J4" s="180"/>
      <c r="K4" s="202"/>
      <c r="L4" s="202"/>
      <c r="M4" s="6"/>
      <c r="N4" s="6"/>
    </row>
    <row r="5" spans="3:19" ht="20.25" customHeight="1">
      <c r="C5" s="6"/>
      <c r="D5" s="180"/>
      <c r="E5" s="180"/>
      <c r="F5" s="180"/>
      <c r="G5" s="180"/>
      <c r="H5" s="180"/>
      <c r="I5" s="180"/>
      <c r="J5" s="180"/>
      <c r="K5" s="202"/>
      <c r="L5" s="202"/>
      <c r="M5" s="6"/>
      <c r="N5" s="6"/>
      <c r="S5" s="30" t="s">
        <v>92</v>
      </c>
    </row>
    <row r="6" spans="3:14" ht="21.75" customHeight="1">
      <c r="C6" s="6"/>
      <c r="D6" s="6"/>
      <c r="E6" s="6" t="s">
        <v>1</v>
      </c>
      <c r="F6" s="6"/>
      <c r="G6" s="6"/>
      <c r="H6" s="6"/>
      <c r="I6" s="6"/>
      <c r="J6" s="6"/>
      <c r="K6" s="6"/>
      <c r="L6" s="6"/>
      <c r="M6" s="6"/>
      <c r="N6" s="6"/>
    </row>
    <row r="7" spans="3:21" ht="13.5" thickBot="1">
      <c r="C7" s="6"/>
      <c r="D7" s="6"/>
      <c r="E7" s="6"/>
      <c r="F7" s="6"/>
      <c r="G7" s="6"/>
      <c r="H7" s="6"/>
      <c r="I7" s="6"/>
      <c r="J7" s="6"/>
      <c r="K7" s="6"/>
      <c r="L7" s="6"/>
      <c r="M7" s="6"/>
      <c r="N7" s="6"/>
      <c r="U7" s="181" t="s">
        <v>101</v>
      </c>
    </row>
    <row r="8" spans="1:207" s="15" customFormat="1" ht="13.5" thickBot="1">
      <c r="A8" s="12"/>
      <c r="B8" s="13"/>
      <c r="C8" s="195" t="s">
        <v>2</v>
      </c>
      <c r="D8" s="196"/>
      <c r="E8" s="196"/>
      <c r="F8" s="196"/>
      <c r="G8" s="196"/>
      <c r="H8" s="196"/>
      <c r="I8" s="196"/>
      <c r="J8" s="196"/>
      <c r="K8" s="197"/>
      <c r="L8" s="192" t="s">
        <v>3</v>
      </c>
      <c r="M8" s="193"/>
      <c r="N8" s="193"/>
      <c r="O8" s="193"/>
      <c r="P8" s="194"/>
      <c r="Q8" s="192" t="s">
        <v>4</v>
      </c>
      <c r="R8" s="193"/>
      <c r="S8" s="193"/>
      <c r="T8" s="193"/>
      <c r="U8" s="19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row>
    <row r="9" spans="1:207" s="15" customFormat="1" ht="12.75">
      <c r="A9" s="16" t="s">
        <v>5</v>
      </c>
      <c r="B9" s="14" t="s">
        <v>6</v>
      </c>
      <c r="C9" s="97" t="s">
        <v>7</v>
      </c>
      <c r="D9" s="98" t="s">
        <v>8</v>
      </c>
      <c r="E9" s="99" t="s">
        <v>9</v>
      </c>
      <c r="F9" s="97" t="s">
        <v>8</v>
      </c>
      <c r="G9" s="98" t="s">
        <v>10</v>
      </c>
      <c r="H9" s="99" t="s">
        <v>11</v>
      </c>
      <c r="I9" s="97" t="s">
        <v>11</v>
      </c>
      <c r="J9" s="100" t="s">
        <v>12</v>
      </c>
      <c r="K9" s="101" t="s">
        <v>12</v>
      </c>
      <c r="L9" s="97" t="s">
        <v>7</v>
      </c>
      <c r="M9" s="97" t="s">
        <v>8</v>
      </c>
      <c r="N9" s="98" t="s">
        <v>10</v>
      </c>
      <c r="O9" s="18" t="s">
        <v>11</v>
      </c>
      <c r="P9" s="12" t="s">
        <v>12</v>
      </c>
      <c r="Q9" s="17" t="s">
        <v>7</v>
      </c>
      <c r="R9" s="12" t="s">
        <v>8</v>
      </c>
      <c r="S9" s="18" t="s">
        <v>10</v>
      </c>
      <c r="T9" s="17" t="s">
        <v>11</v>
      </c>
      <c r="U9" s="12" t="s">
        <v>12</v>
      </c>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row>
    <row r="10" spans="1:207" s="15" customFormat="1" ht="12.75">
      <c r="A10" s="16" t="s">
        <v>13</v>
      </c>
      <c r="B10" s="14" t="s">
        <v>14</v>
      </c>
      <c r="C10" s="36" t="s">
        <v>93</v>
      </c>
      <c r="D10" s="34" t="s">
        <v>15</v>
      </c>
      <c r="E10" s="35" t="s">
        <v>16</v>
      </c>
      <c r="F10" s="36" t="s">
        <v>15</v>
      </c>
      <c r="G10" s="34" t="s">
        <v>17</v>
      </c>
      <c r="H10" s="35" t="s">
        <v>18</v>
      </c>
      <c r="I10" s="36" t="s">
        <v>18</v>
      </c>
      <c r="J10" s="37" t="s">
        <v>18</v>
      </c>
      <c r="K10" s="38" t="s">
        <v>18</v>
      </c>
      <c r="L10" s="36" t="s">
        <v>93</v>
      </c>
      <c r="M10" s="36" t="s">
        <v>15</v>
      </c>
      <c r="N10" s="34" t="s">
        <v>17</v>
      </c>
      <c r="O10" s="14" t="s">
        <v>18</v>
      </c>
      <c r="P10" s="16" t="s">
        <v>18</v>
      </c>
      <c r="Q10" s="19" t="s">
        <v>93</v>
      </c>
      <c r="R10" s="16" t="s">
        <v>15</v>
      </c>
      <c r="S10" s="14" t="s">
        <v>17</v>
      </c>
      <c r="T10" s="19" t="s">
        <v>18</v>
      </c>
      <c r="U10" s="16" t="s">
        <v>18</v>
      </c>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row>
    <row r="11" spans="1:207" s="15" customFormat="1" ht="12.75">
      <c r="A11" s="16" t="s">
        <v>19</v>
      </c>
      <c r="B11" s="14" t="s">
        <v>20</v>
      </c>
      <c r="C11" s="36" t="s">
        <v>21</v>
      </c>
      <c r="D11" s="34" t="s">
        <v>93</v>
      </c>
      <c r="E11" s="35" t="s">
        <v>22</v>
      </c>
      <c r="F11" s="36" t="s">
        <v>16</v>
      </c>
      <c r="G11" s="34" t="s">
        <v>22</v>
      </c>
      <c r="H11" s="35" t="s">
        <v>23</v>
      </c>
      <c r="I11" s="36" t="s">
        <v>23</v>
      </c>
      <c r="J11" s="37" t="s">
        <v>24</v>
      </c>
      <c r="K11" s="38" t="s">
        <v>24</v>
      </c>
      <c r="L11" s="36" t="s">
        <v>21</v>
      </c>
      <c r="M11" s="36" t="s">
        <v>93</v>
      </c>
      <c r="N11" s="34" t="s">
        <v>22</v>
      </c>
      <c r="O11" s="14" t="s">
        <v>23</v>
      </c>
      <c r="P11" s="16" t="s">
        <v>24</v>
      </c>
      <c r="Q11" s="19" t="s">
        <v>21</v>
      </c>
      <c r="R11" s="16" t="s">
        <v>93</v>
      </c>
      <c r="S11" s="14" t="s">
        <v>22</v>
      </c>
      <c r="T11" s="19" t="s">
        <v>23</v>
      </c>
      <c r="U11" s="16" t="s">
        <v>24</v>
      </c>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row>
    <row r="12" spans="1:207" s="15" customFormat="1" ht="12.75">
      <c r="A12" s="34"/>
      <c r="B12" s="35"/>
      <c r="C12" s="36" t="s">
        <v>25</v>
      </c>
      <c r="D12" s="34"/>
      <c r="E12" s="35"/>
      <c r="F12" s="36" t="s">
        <v>22</v>
      </c>
      <c r="G12" s="34"/>
      <c r="H12" s="35" t="s">
        <v>26</v>
      </c>
      <c r="I12" s="36" t="s">
        <v>27</v>
      </c>
      <c r="J12" s="37" t="s">
        <v>28</v>
      </c>
      <c r="K12" s="38" t="s">
        <v>28</v>
      </c>
      <c r="L12" s="36" t="s">
        <v>25</v>
      </c>
      <c r="M12" s="36"/>
      <c r="N12" s="34"/>
      <c r="O12" s="35" t="s">
        <v>27</v>
      </c>
      <c r="P12" s="34" t="s">
        <v>28</v>
      </c>
      <c r="Q12" s="36" t="s">
        <v>25</v>
      </c>
      <c r="R12" s="34"/>
      <c r="S12" s="35"/>
      <c r="T12" s="36" t="s">
        <v>27</v>
      </c>
      <c r="U12" s="34" t="s">
        <v>28</v>
      </c>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row>
    <row r="13" spans="1:207" s="15" customFormat="1" ht="12.75">
      <c r="A13" s="34"/>
      <c r="B13" s="35"/>
      <c r="C13" s="36"/>
      <c r="D13" s="34"/>
      <c r="E13" s="35"/>
      <c r="F13" s="36"/>
      <c r="G13" s="34"/>
      <c r="H13" s="35" t="s">
        <v>22</v>
      </c>
      <c r="I13" s="36" t="s">
        <v>94</v>
      </c>
      <c r="J13" s="37" t="s">
        <v>94</v>
      </c>
      <c r="K13" s="38" t="s">
        <v>29</v>
      </c>
      <c r="L13" s="36"/>
      <c r="M13" s="36"/>
      <c r="N13" s="34"/>
      <c r="O13" s="35" t="s">
        <v>94</v>
      </c>
      <c r="P13" s="34" t="s">
        <v>94</v>
      </c>
      <c r="Q13" s="36"/>
      <c r="R13" s="34"/>
      <c r="S13" s="35"/>
      <c r="T13" s="36" t="s">
        <v>94</v>
      </c>
      <c r="U13" s="34" t="s">
        <v>94</v>
      </c>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row>
    <row r="14" spans="1:24" s="14" customFormat="1" ht="13.5" thickBot="1">
      <c r="A14" s="39"/>
      <c r="B14" s="40"/>
      <c r="C14" s="41"/>
      <c r="D14" s="39"/>
      <c r="E14" s="40"/>
      <c r="F14" s="41"/>
      <c r="G14" s="39"/>
      <c r="H14" s="40"/>
      <c r="I14" s="41"/>
      <c r="J14" s="42"/>
      <c r="K14" s="43" t="s">
        <v>22</v>
      </c>
      <c r="L14" s="41"/>
      <c r="M14" s="41"/>
      <c r="N14" s="39"/>
      <c r="O14" s="35"/>
      <c r="P14" s="34"/>
      <c r="Q14" s="41"/>
      <c r="R14" s="39"/>
      <c r="S14" s="40"/>
      <c r="T14" s="41"/>
      <c r="U14" s="39"/>
      <c r="X14" s="27"/>
    </row>
    <row r="15" spans="1:207" s="20" customFormat="1" ht="13.5" thickBot="1">
      <c r="A15" s="44">
        <v>10000</v>
      </c>
      <c r="B15" s="150" t="s">
        <v>90</v>
      </c>
      <c r="C15" s="102">
        <f aca="true" t="shared" si="0" ref="C15:U15">SUM(C16:C16)</f>
        <v>15328265</v>
      </c>
      <c r="D15" s="102">
        <f t="shared" si="0"/>
        <v>16762486</v>
      </c>
      <c r="E15" s="102">
        <f t="shared" si="0"/>
        <v>3141242</v>
      </c>
      <c r="F15" s="102">
        <f t="shared" si="0"/>
        <v>16762486</v>
      </c>
      <c r="G15" s="102">
        <f t="shared" si="0"/>
        <v>16200344.42</v>
      </c>
      <c r="H15" s="103">
        <f t="shared" si="0"/>
        <v>515.7305428871765</v>
      </c>
      <c r="I15" s="104">
        <f t="shared" si="0"/>
        <v>105.68935505747064</v>
      </c>
      <c r="J15" s="104">
        <f t="shared" si="0"/>
        <v>96.64643072632543</v>
      </c>
      <c r="K15" s="104">
        <f t="shared" si="0"/>
        <v>96.64643072632543</v>
      </c>
      <c r="L15" s="102">
        <f t="shared" si="0"/>
        <v>0</v>
      </c>
      <c r="M15" s="102">
        <f t="shared" si="0"/>
        <v>207680</v>
      </c>
      <c r="N15" s="102">
        <f t="shared" si="0"/>
        <v>207078</v>
      </c>
      <c r="O15" s="81">
        <f t="shared" si="0"/>
        <v>0</v>
      </c>
      <c r="P15" s="81">
        <f t="shared" si="0"/>
        <v>0</v>
      </c>
      <c r="Q15" s="74">
        <f t="shared" si="0"/>
        <v>15328265</v>
      </c>
      <c r="R15" s="74">
        <f t="shared" si="0"/>
        <v>16970166</v>
      </c>
      <c r="S15" s="74">
        <f t="shared" si="0"/>
        <v>16407422.42</v>
      </c>
      <c r="T15" s="81">
        <f t="shared" si="0"/>
        <v>107.04031030256849</v>
      </c>
      <c r="U15" s="81">
        <f t="shared" si="0"/>
        <v>96.68392412896844</v>
      </c>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row>
    <row r="16" spans="1:207" s="21" customFormat="1" ht="13.5" thickBot="1">
      <c r="A16" s="45">
        <v>10116</v>
      </c>
      <c r="B16" s="151" t="s">
        <v>53</v>
      </c>
      <c r="C16" s="105">
        <v>15328265</v>
      </c>
      <c r="D16" s="106">
        <v>16762486</v>
      </c>
      <c r="E16" s="106">
        <v>3141242</v>
      </c>
      <c r="F16" s="106">
        <v>16762486</v>
      </c>
      <c r="G16" s="106">
        <v>16200344.42</v>
      </c>
      <c r="H16" s="107">
        <f aca="true" t="shared" si="1" ref="H16:H29">G16/E16*100</f>
        <v>515.7305428871765</v>
      </c>
      <c r="I16" s="107">
        <f aca="true" t="shared" si="2" ref="I16:I26">G16/C16*100</f>
        <v>105.68935505747064</v>
      </c>
      <c r="J16" s="107">
        <f aca="true" t="shared" si="3" ref="J16:J26">G16/D16*100</f>
        <v>96.64643072632543</v>
      </c>
      <c r="K16" s="107">
        <f aca="true" t="shared" si="4" ref="K16:K29">G16/F16*100</f>
        <v>96.64643072632543</v>
      </c>
      <c r="L16" s="108">
        <v>0</v>
      </c>
      <c r="M16" s="108">
        <v>207680</v>
      </c>
      <c r="N16" s="108">
        <v>207078</v>
      </c>
      <c r="O16" s="82">
        <v>0</v>
      </c>
      <c r="P16" s="82">
        <v>0</v>
      </c>
      <c r="Q16" s="76">
        <f>C16+L16</f>
        <v>15328265</v>
      </c>
      <c r="R16" s="76">
        <f>D16+M16</f>
        <v>16970166</v>
      </c>
      <c r="S16" s="76">
        <f aca="true" t="shared" si="5" ref="S16:S21">N16+G16</f>
        <v>16407422.42</v>
      </c>
      <c r="T16" s="82">
        <f aca="true" t="shared" si="6" ref="T16:T26">S16/Q16*100</f>
        <v>107.04031030256849</v>
      </c>
      <c r="U16" s="82">
        <f>S16/R16*100</f>
        <v>96.68392412896844</v>
      </c>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row>
    <row r="17" spans="1:207" s="20" customFormat="1" ht="13.5" thickBot="1">
      <c r="A17" s="46">
        <v>70000</v>
      </c>
      <c r="B17" s="152" t="s">
        <v>65</v>
      </c>
      <c r="C17" s="109">
        <f>SUM(C18:C26)</f>
        <v>121013794</v>
      </c>
      <c r="D17" s="109">
        <f>SUM(D18:D26)</f>
        <v>236817819.68</v>
      </c>
      <c r="E17" s="109">
        <f>SUM(E18:E26)</f>
        <v>33703.94899999999</v>
      </c>
      <c r="F17" s="109">
        <f>SUM(F18:F26)</f>
        <v>236817819.68</v>
      </c>
      <c r="G17" s="109">
        <f>SUM(G18:G26)</f>
        <v>226411221.92000002</v>
      </c>
      <c r="H17" s="110">
        <f t="shared" si="1"/>
        <v>671764.6704248219</v>
      </c>
      <c r="I17" s="111">
        <f t="shared" si="2"/>
        <v>187.09538345686445</v>
      </c>
      <c r="J17" s="111">
        <f t="shared" si="3"/>
        <v>95.60565257544306</v>
      </c>
      <c r="K17" s="111">
        <f t="shared" si="4"/>
        <v>95.60565257544306</v>
      </c>
      <c r="L17" s="109">
        <f>SUM(L18:L26)</f>
        <v>9593073</v>
      </c>
      <c r="M17" s="109">
        <f>SUM(M18:M26)</f>
        <v>18981618.55</v>
      </c>
      <c r="N17" s="109">
        <f>SUM(N18:N26)</f>
        <v>16827375.450000003</v>
      </c>
      <c r="O17" s="82">
        <f>N17/L17*100</f>
        <v>175.41173146498522</v>
      </c>
      <c r="P17" s="82">
        <f aca="true" t="shared" si="7" ref="P17:P27">N17/M17*100</f>
        <v>88.65089879282188</v>
      </c>
      <c r="Q17" s="75">
        <f aca="true" t="shared" si="8" ref="Q17:R20">L17+C17</f>
        <v>130606867</v>
      </c>
      <c r="R17" s="75">
        <f t="shared" si="8"/>
        <v>255799438.23000002</v>
      </c>
      <c r="S17" s="75">
        <f t="shared" si="5"/>
        <v>243238597.37</v>
      </c>
      <c r="T17" s="83">
        <f t="shared" si="6"/>
        <v>186.23721934161395</v>
      </c>
      <c r="U17" s="83">
        <f aca="true" t="shared" si="9" ref="U17:U52">S17/R17*100</f>
        <v>95.08957449362886</v>
      </c>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row>
    <row r="18" spans="1:21" s="7" customFormat="1" ht="13.5" thickBot="1">
      <c r="A18" s="47">
        <v>70101</v>
      </c>
      <c r="B18" s="153" t="s">
        <v>30</v>
      </c>
      <c r="C18" s="108">
        <v>45076304</v>
      </c>
      <c r="D18" s="108">
        <v>85581181</v>
      </c>
      <c r="E18" s="108">
        <v>18726.702</v>
      </c>
      <c r="F18" s="108">
        <v>85581181</v>
      </c>
      <c r="G18" s="108">
        <v>82624274.22</v>
      </c>
      <c r="H18" s="112">
        <f t="shared" si="1"/>
        <v>441211.0270137261</v>
      </c>
      <c r="I18" s="113">
        <f t="shared" si="2"/>
        <v>183.29868886322177</v>
      </c>
      <c r="J18" s="113">
        <f t="shared" si="3"/>
        <v>96.5449100544663</v>
      </c>
      <c r="K18" s="113">
        <f t="shared" si="4"/>
        <v>96.5449100544663</v>
      </c>
      <c r="L18" s="108">
        <v>8299636</v>
      </c>
      <c r="M18" s="108">
        <v>12786854.76</v>
      </c>
      <c r="N18" s="108">
        <v>11046875.98</v>
      </c>
      <c r="O18" s="82">
        <f>N18/L18*100</f>
        <v>133.100728513877</v>
      </c>
      <c r="P18" s="82">
        <f t="shared" si="7"/>
        <v>86.3924412010761</v>
      </c>
      <c r="Q18" s="76">
        <f t="shared" si="8"/>
        <v>53375940</v>
      </c>
      <c r="R18" s="76">
        <f t="shared" si="8"/>
        <v>98368035.76</v>
      </c>
      <c r="S18" s="76">
        <f t="shared" si="5"/>
        <v>93671150.2</v>
      </c>
      <c r="T18" s="82">
        <f t="shared" si="6"/>
        <v>175.49320948727086</v>
      </c>
      <c r="U18" s="82">
        <f t="shared" si="9"/>
        <v>95.22519126898138</v>
      </c>
    </row>
    <row r="19" spans="1:21" s="22" customFormat="1" ht="26.25" thickBot="1">
      <c r="A19" s="48">
        <v>70201</v>
      </c>
      <c r="B19" s="154" t="s">
        <v>31</v>
      </c>
      <c r="C19" s="108">
        <v>67920586</v>
      </c>
      <c r="D19" s="114">
        <v>136307924.68</v>
      </c>
      <c r="E19" s="114"/>
      <c r="F19" s="114">
        <v>136307924.68</v>
      </c>
      <c r="G19" s="108">
        <v>129619354.91</v>
      </c>
      <c r="H19" s="112" t="e">
        <f t="shared" si="1"/>
        <v>#DIV/0!</v>
      </c>
      <c r="I19" s="113">
        <f t="shared" si="2"/>
        <v>190.83957095128713</v>
      </c>
      <c r="J19" s="113">
        <f t="shared" si="3"/>
        <v>95.09304408698007</v>
      </c>
      <c r="K19" s="113">
        <f t="shared" si="4"/>
        <v>95.09304408698007</v>
      </c>
      <c r="L19" s="108">
        <v>1279997</v>
      </c>
      <c r="M19" s="108">
        <v>6068747.22</v>
      </c>
      <c r="N19" s="108">
        <v>5682364.2</v>
      </c>
      <c r="O19" s="82">
        <f>N19/L19*100</f>
        <v>443.9357435993991</v>
      </c>
      <c r="P19" s="82">
        <f t="shared" si="7"/>
        <v>93.6332325932666</v>
      </c>
      <c r="Q19" s="76">
        <f t="shared" si="8"/>
        <v>69200583</v>
      </c>
      <c r="R19" s="76">
        <f t="shared" si="8"/>
        <v>142376671.9</v>
      </c>
      <c r="S19" s="76">
        <f t="shared" si="5"/>
        <v>135301719.10999998</v>
      </c>
      <c r="T19" s="82">
        <f t="shared" si="6"/>
        <v>195.52106824013316</v>
      </c>
      <c r="U19" s="82">
        <f t="shared" si="9"/>
        <v>95.03082022104773</v>
      </c>
    </row>
    <row r="20" spans="1:21" s="7" customFormat="1" ht="13.5" thickBot="1">
      <c r="A20" s="49">
        <v>70202</v>
      </c>
      <c r="B20" s="155" t="s">
        <v>32</v>
      </c>
      <c r="C20" s="114">
        <v>802419</v>
      </c>
      <c r="D20" s="114">
        <v>1506603</v>
      </c>
      <c r="E20" s="114"/>
      <c r="F20" s="114">
        <v>1506603</v>
      </c>
      <c r="G20" s="114">
        <v>1472377.33</v>
      </c>
      <c r="H20" s="113" t="e">
        <f t="shared" si="1"/>
        <v>#DIV/0!</v>
      </c>
      <c r="I20" s="113">
        <f t="shared" si="2"/>
        <v>183.49233131319173</v>
      </c>
      <c r="J20" s="113">
        <f t="shared" si="3"/>
        <v>97.72828873963479</v>
      </c>
      <c r="K20" s="113">
        <f t="shared" si="4"/>
        <v>97.72828873963479</v>
      </c>
      <c r="L20" s="108">
        <v>0</v>
      </c>
      <c r="M20" s="108">
        <v>10893.48</v>
      </c>
      <c r="N20" s="108">
        <v>10893.48</v>
      </c>
      <c r="O20" s="84">
        <v>0</v>
      </c>
      <c r="P20" s="82">
        <f t="shared" si="7"/>
        <v>100</v>
      </c>
      <c r="Q20" s="76">
        <f t="shared" si="8"/>
        <v>802419</v>
      </c>
      <c r="R20" s="76">
        <f t="shared" si="8"/>
        <v>1517496.48</v>
      </c>
      <c r="S20" s="76">
        <f t="shared" si="5"/>
        <v>1483270.81</v>
      </c>
      <c r="T20" s="82">
        <f t="shared" si="6"/>
        <v>184.84991133061405</v>
      </c>
      <c r="U20" s="82">
        <f t="shared" si="9"/>
        <v>97.74459641580191</v>
      </c>
    </row>
    <row r="21" spans="1:21" s="7" customFormat="1" ht="13.5" thickBot="1">
      <c r="A21" s="50">
        <v>70303</v>
      </c>
      <c r="B21" s="155" t="s">
        <v>78</v>
      </c>
      <c r="C21" s="108">
        <v>1160633</v>
      </c>
      <c r="D21" s="108">
        <v>1087333</v>
      </c>
      <c r="E21" s="108"/>
      <c r="F21" s="108">
        <v>1087333</v>
      </c>
      <c r="G21" s="108">
        <v>987703.16</v>
      </c>
      <c r="H21" s="112" t="e">
        <f t="shared" si="1"/>
        <v>#DIV/0!</v>
      </c>
      <c r="I21" s="113">
        <f t="shared" si="2"/>
        <v>85.10038573778274</v>
      </c>
      <c r="J21" s="113">
        <f t="shared" si="3"/>
        <v>90.83722833759299</v>
      </c>
      <c r="K21" s="113">
        <f t="shared" si="4"/>
        <v>90.83722833759299</v>
      </c>
      <c r="L21" s="108">
        <v>0</v>
      </c>
      <c r="M21" s="108">
        <v>0</v>
      </c>
      <c r="N21" s="108">
        <v>0</v>
      </c>
      <c r="O21" s="82">
        <v>0</v>
      </c>
      <c r="P21" s="82">
        <v>0</v>
      </c>
      <c r="Q21" s="76">
        <f aca="true" t="shared" si="10" ref="Q21:R26">L21+C21</f>
        <v>1160633</v>
      </c>
      <c r="R21" s="76">
        <f t="shared" si="10"/>
        <v>1087333</v>
      </c>
      <c r="S21" s="76">
        <f t="shared" si="5"/>
        <v>987703.16</v>
      </c>
      <c r="T21" s="82">
        <f t="shared" si="6"/>
        <v>85.10038573778274</v>
      </c>
      <c r="U21" s="82">
        <f t="shared" si="9"/>
        <v>90.83722833759299</v>
      </c>
    </row>
    <row r="22" spans="1:21" s="7" customFormat="1" ht="13.5" thickBot="1">
      <c r="A22" s="50">
        <v>70401</v>
      </c>
      <c r="B22" s="155" t="s">
        <v>79</v>
      </c>
      <c r="C22" s="108">
        <v>3710577</v>
      </c>
      <c r="D22" s="108">
        <v>7270787</v>
      </c>
      <c r="E22" s="108">
        <v>1474.549</v>
      </c>
      <c r="F22" s="108">
        <v>7270787</v>
      </c>
      <c r="G22" s="108">
        <v>6922123.19</v>
      </c>
      <c r="H22" s="112">
        <f t="shared" si="1"/>
        <v>469440.024712641</v>
      </c>
      <c r="I22" s="113">
        <f t="shared" si="2"/>
        <v>186.5511264151101</v>
      </c>
      <c r="J22" s="113">
        <f t="shared" si="3"/>
        <v>95.2045932579238</v>
      </c>
      <c r="K22" s="113">
        <f t="shared" si="4"/>
        <v>95.2045932579238</v>
      </c>
      <c r="L22" s="108">
        <v>13440</v>
      </c>
      <c r="M22" s="108">
        <v>114469.97</v>
      </c>
      <c r="N22" s="108">
        <v>86588.67</v>
      </c>
      <c r="O22" s="82">
        <f>N22/L22*100</f>
        <v>644.2609375</v>
      </c>
      <c r="P22" s="82">
        <f t="shared" si="7"/>
        <v>75.64313155668687</v>
      </c>
      <c r="Q22" s="76">
        <f t="shared" si="10"/>
        <v>3724017</v>
      </c>
      <c r="R22" s="76">
        <f t="shared" si="10"/>
        <v>7385256.97</v>
      </c>
      <c r="S22" s="76">
        <f>N22+G22</f>
        <v>7008711.86</v>
      </c>
      <c r="T22" s="82">
        <f t="shared" si="6"/>
        <v>188.2030039068028</v>
      </c>
      <c r="U22" s="82">
        <f>S22/R22*100</f>
        <v>94.90139460915739</v>
      </c>
    </row>
    <row r="23" spans="1:21" s="7" customFormat="1" ht="13.5" thickBot="1">
      <c r="A23" s="50">
        <v>70802</v>
      </c>
      <c r="B23" s="155" t="s">
        <v>80</v>
      </c>
      <c r="C23" s="108">
        <v>439252</v>
      </c>
      <c r="D23" s="108">
        <v>890468</v>
      </c>
      <c r="E23" s="108">
        <v>150.886</v>
      </c>
      <c r="F23" s="108">
        <v>890468</v>
      </c>
      <c r="G23" s="108">
        <v>775703.05</v>
      </c>
      <c r="H23" s="112">
        <f t="shared" si="1"/>
        <v>514098.7566772265</v>
      </c>
      <c r="I23" s="113">
        <f t="shared" si="2"/>
        <v>176.59636154189394</v>
      </c>
      <c r="J23" s="113">
        <f t="shared" si="3"/>
        <v>87.11183894311756</v>
      </c>
      <c r="K23" s="113">
        <f t="shared" si="4"/>
        <v>87.11183894311756</v>
      </c>
      <c r="L23" s="108">
        <v>0</v>
      </c>
      <c r="M23" s="108">
        <v>0</v>
      </c>
      <c r="N23" s="108">
        <v>0</v>
      </c>
      <c r="O23" s="82">
        <v>0</v>
      </c>
      <c r="P23" s="82">
        <v>0</v>
      </c>
      <c r="Q23" s="76">
        <f t="shared" si="10"/>
        <v>439252</v>
      </c>
      <c r="R23" s="76">
        <f t="shared" si="10"/>
        <v>890468</v>
      </c>
      <c r="S23" s="76">
        <f>N23+G23</f>
        <v>775703.05</v>
      </c>
      <c r="T23" s="82">
        <f t="shared" si="6"/>
        <v>176.59636154189394</v>
      </c>
      <c r="U23" s="82">
        <f>S23/R23*100</f>
        <v>87.11183894311756</v>
      </c>
    </row>
    <row r="24" spans="1:21" s="7" customFormat="1" ht="13.5" thickBot="1">
      <c r="A24" s="50">
        <v>70803</v>
      </c>
      <c r="B24" s="155" t="s">
        <v>81</v>
      </c>
      <c r="C24" s="108">
        <v>313688</v>
      </c>
      <c r="D24" s="108">
        <v>679527</v>
      </c>
      <c r="E24" s="108">
        <v>117.499</v>
      </c>
      <c r="F24" s="108">
        <v>679527</v>
      </c>
      <c r="G24" s="108">
        <v>662425.43</v>
      </c>
      <c r="H24" s="112">
        <f t="shared" si="1"/>
        <v>563771.1214563529</v>
      </c>
      <c r="I24" s="113">
        <f t="shared" si="2"/>
        <v>211.17334102675272</v>
      </c>
      <c r="J24" s="113">
        <f t="shared" si="3"/>
        <v>97.48331265718654</v>
      </c>
      <c r="K24" s="113">
        <f t="shared" si="4"/>
        <v>97.48331265718654</v>
      </c>
      <c r="L24" s="108">
        <v>0</v>
      </c>
      <c r="M24" s="108">
        <v>653.12</v>
      </c>
      <c r="N24" s="108">
        <v>653.12</v>
      </c>
      <c r="O24" s="82">
        <v>0</v>
      </c>
      <c r="P24" s="82">
        <v>0</v>
      </c>
      <c r="Q24" s="76">
        <f t="shared" si="10"/>
        <v>313688</v>
      </c>
      <c r="R24" s="76">
        <f t="shared" si="10"/>
        <v>680180.12</v>
      </c>
      <c r="S24" s="76">
        <f>N24+G24</f>
        <v>663078.55</v>
      </c>
      <c r="T24" s="82">
        <f t="shared" si="6"/>
        <v>211.38154790747495</v>
      </c>
      <c r="U24" s="82">
        <f>S24/R24*100</f>
        <v>97.48572922125393</v>
      </c>
    </row>
    <row r="25" spans="1:21" s="7" customFormat="1" ht="13.5" thickBot="1">
      <c r="A25" s="50">
        <v>70804</v>
      </c>
      <c r="B25" s="155" t="s">
        <v>82</v>
      </c>
      <c r="C25" s="108">
        <v>1563185</v>
      </c>
      <c r="D25" s="108">
        <v>3434266</v>
      </c>
      <c r="E25" s="108">
        <v>564.313</v>
      </c>
      <c r="F25" s="108">
        <v>3434266</v>
      </c>
      <c r="G25" s="108">
        <v>3287530.63</v>
      </c>
      <c r="H25" s="112">
        <f t="shared" si="1"/>
        <v>582572.1948634889</v>
      </c>
      <c r="I25" s="113">
        <f t="shared" si="2"/>
        <v>210.3097605209876</v>
      </c>
      <c r="J25" s="113">
        <f t="shared" si="3"/>
        <v>95.72731494881293</v>
      </c>
      <c r="K25" s="113">
        <f t="shared" si="4"/>
        <v>95.72731494881293</v>
      </c>
      <c r="L25" s="108">
        <v>0</v>
      </c>
      <c r="M25" s="108">
        <v>0</v>
      </c>
      <c r="N25" s="108">
        <v>0</v>
      </c>
      <c r="O25" s="82">
        <v>0</v>
      </c>
      <c r="P25" s="82">
        <v>0</v>
      </c>
      <c r="Q25" s="76">
        <f t="shared" si="10"/>
        <v>1563185</v>
      </c>
      <c r="R25" s="76">
        <f t="shared" si="10"/>
        <v>3434266</v>
      </c>
      <c r="S25" s="76">
        <f>N25+G25</f>
        <v>3287530.63</v>
      </c>
      <c r="T25" s="82">
        <f t="shared" si="6"/>
        <v>210.3097605209876</v>
      </c>
      <c r="U25" s="82">
        <f>S25/R25*100</f>
        <v>95.72731494881293</v>
      </c>
    </row>
    <row r="26" spans="1:207" s="21" customFormat="1" ht="26.25" thickBot="1">
      <c r="A26" s="50">
        <v>70808</v>
      </c>
      <c r="B26" s="156" t="s">
        <v>83</v>
      </c>
      <c r="C26" s="108">
        <v>27150</v>
      </c>
      <c r="D26" s="108">
        <v>59730</v>
      </c>
      <c r="E26" s="108">
        <v>12670</v>
      </c>
      <c r="F26" s="108">
        <v>59730</v>
      </c>
      <c r="G26" s="108">
        <v>59730</v>
      </c>
      <c r="H26" s="115">
        <v>12670</v>
      </c>
      <c r="I26" s="113">
        <f t="shared" si="2"/>
        <v>220.00000000000003</v>
      </c>
      <c r="J26" s="113">
        <f t="shared" si="3"/>
        <v>100</v>
      </c>
      <c r="K26" s="113">
        <f t="shared" si="4"/>
        <v>100</v>
      </c>
      <c r="L26" s="108">
        <v>0</v>
      </c>
      <c r="M26" s="108">
        <v>0</v>
      </c>
      <c r="N26" s="108">
        <v>0</v>
      </c>
      <c r="O26" s="82">
        <v>0</v>
      </c>
      <c r="P26" s="82">
        <v>0</v>
      </c>
      <c r="Q26" s="76">
        <f t="shared" si="10"/>
        <v>27150</v>
      </c>
      <c r="R26" s="76">
        <f t="shared" si="10"/>
        <v>59730</v>
      </c>
      <c r="S26" s="76">
        <f>N26+G26</f>
        <v>59730</v>
      </c>
      <c r="T26" s="82">
        <f t="shared" si="6"/>
        <v>220.00000000000003</v>
      </c>
      <c r="U26" s="82">
        <f>S26/R26*100</f>
        <v>100</v>
      </c>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row>
    <row r="27" spans="1:21" s="7" customFormat="1" ht="13.5" thickBot="1">
      <c r="A27" s="44">
        <v>90000</v>
      </c>
      <c r="B27" s="157" t="s">
        <v>84</v>
      </c>
      <c r="C27" s="102">
        <f>SUM(C28:C55)</f>
        <v>205943532.99</v>
      </c>
      <c r="D27" s="102">
        <f>SUM(D28:D55)</f>
        <v>206417505.20999998</v>
      </c>
      <c r="E27" s="102">
        <f>SUM(E28:E55)</f>
        <v>3901523.7739999997</v>
      </c>
      <c r="F27" s="102">
        <f>SUM(F28:F55)</f>
        <v>206417505.07999998</v>
      </c>
      <c r="G27" s="102">
        <f>SUM(G28:G55)</f>
        <v>205940845.97</v>
      </c>
      <c r="H27" s="116">
        <f t="shared" si="1"/>
        <v>5278.472153428944</v>
      </c>
      <c r="I27" s="104">
        <f aca="true" t="shared" si="11" ref="I27:I34">G27/C27*100</f>
        <v>99.99869526371575</v>
      </c>
      <c r="J27" s="104">
        <f aca="true" t="shared" si="12" ref="J27:J33">G27/D27*100</f>
        <v>99.76908003053566</v>
      </c>
      <c r="K27" s="104">
        <f t="shared" si="4"/>
        <v>99.76908009336938</v>
      </c>
      <c r="L27" s="102">
        <f>SUM(L28:L55)</f>
        <v>46127</v>
      </c>
      <c r="M27" s="102">
        <f>SUM(M28:M55)</f>
        <v>332393.14</v>
      </c>
      <c r="N27" s="102">
        <f>SUM(N28:N55)</f>
        <v>332126.36</v>
      </c>
      <c r="O27" s="85">
        <f>N27/L27*100</f>
        <v>720.025928415028</v>
      </c>
      <c r="P27" s="81">
        <f t="shared" si="7"/>
        <v>99.91973961917505</v>
      </c>
      <c r="Q27" s="74">
        <f aca="true" t="shared" si="13" ref="Q27:Q35">L27+C27</f>
        <v>205989659.99</v>
      </c>
      <c r="R27" s="74">
        <f aca="true" t="shared" si="14" ref="R27:R33">M27+D27</f>
        <v>206749898.34999996</v>
      </c>
      <c r="S27" s="74">
        <f aca="true" t="shared" si="15" ref="S27:S35">N27+G27</f>
        <v>206272972.33</v>
      </c>
      <c r="T27" s="81">
        <f aca="true" t="shared" si="16" ref="T27:T35">S27/Q27*100</f>
        <v>100.13753716570713</v>
      </c>
      <c r="U27" s="81">
        <f t="shared" si="9"/>
        <v>99.76932224692436</v>
      </c>
    </row>
    <row r="28" spans="1:21" s="22" customFormat="1" ht="102.75" thickBot="1">
      <c r="A28" s="51">
        <v>90201</v>
      </c>
      <c r="B28" s="158" t="s">
        <v>54</v>
      </c>
      <c r="C28" s="108">
        <v>14479775</v>
      </c>
      <c r="D28" s="108">
        <v>12450875.84</v>
      </c>
      <c r="E28" s="108"/>
      <c r="F28" s="108">
        <v>12450875.84</v>
      </c>
      <c r="G28" s="108">
        <v>12450875.84</v>
      </c>
      <c r="H28" s="112" t="e">
        <f t="shared" si="1"/>
        <v>#DIV/0!</v>
      </c>
      <c r="I28" s="113">
        <f t="shared" si="11"/>
        <v>85.98804774245457</v>
      </c>
      <c r="J28" s="113">
        <f t="shared" si="12"/>
        <v>100</v>
      </c>
      <c r="K28" s="113">
        <f t="shared" si="4"/>
        <v>100</v>
      </c>
      <c r="L28" s="108">
        <v>0</v>
      </c>
      <c r="M28" s="108">
        <v>0</v>
      </c>
      <c r="N28" s="108">
        <v>0</v>
      </c>
      <c r="O28" s="86">
        <v>0</v>
      </c>
      <c r="P28" s="82">
        <v>0</v>
      </c>
      <c r="Q28" s="76">
        <f t="shared" si="13"/>
        <v>14479775</v>
      </c>
      <c r="R28" s="76">
        <f t="shared" si="14"/>
        <v>12450875.84</v>
      </c>
      <c r="S28" s="76">
        <f t="shared" si="15"/>
        <v>12450875.84</v>
      </c>
      <c r="T28" s="82">
        <f t="shared" si="16"/>
        <v>85.98804774245457</v>
      </c>
      <c r="U28" s="82">
        <f t="shared" si="9"/>
        <v>100</v>
      </c>
    </row>
    <row r="29" spans="1:21" s="22" customFormat="1" ht="90" thickBot="1">
      <c r="A29" s="52">
        <v>90202</v>
      </c>
      <c r="B29" s="159" t="s">
        <v>95</v>
      </c>
      <c r="C29" s="117">
        <v>1470</v>
      </c>
      <c r="D29" s="117">
        <v>765</v>
      </c>
      <c r="E29" s="117"/>
      <c r="F29" s="117">
        <v>765</v>
      </c>
      <c r="G29" s="117">
        <v>765</v>
      </c>
      <c r="H29" s="112" t="e">
        <f t="shared" si="1"/>
        <v>#DIV/0!</v>
      </c>
      <c r="I29" s="118">
        <f t="shared" si="11"/>
        <v>52.04081632653062</v>
      </c>
      <c r="J29" s="118">
        <f t="shared" si="12"/>
        <v>100</v>
      </c>
      <c r="K29" s="118">
        <f t="shared" si="4"/>
        <v>100</v>
      </c>
      <c r="L29" s="117"/>
      <c r="M29" s="117"/>
      <c r="N29" s="117"/>
      <c r="O29" s="88"/>
      <c r="P29" s="87"/>
      <c r="Q29" s="78"/>
      <c r="R29" s="78"/>
      <c r="S29" s="78"/>
      <c r="T29" s="87"/>
      <c r="U29" s="87"/>
    </row>
    <row r="30" spans="1:21" s="22" customFormat="1" ht="161.25" customHeight="1" thickBot="1">
      <c r="A30" s="198">
        <v>90204</v>
      </c>
      <c r="B30" s="160" t="s">
        <v>61</v>
      </c>
      <c r="C30" s="190">
        <v>3658164</v>
      </c>
      <c r="D30" s="190">
        <v>2659034.71</v>
      </c>
      <c r="E30" s="108"/>
      <c r="F30" s="190">
        <v>2659034.71</v>
      </c>
      <c r="G30" s="190">
        <v>2659034.71</v>
      </c>
      <c r="H30" s="113"/>
      <c r="I30" s="188">
        <f>G30/C30*100</f>
        <v>72.68768458713168</v>
      </c>
      <c r="J30" s="188">
        <f>G30/D30*100</f>
        <v>100</v>
      </c>
      <c r="K30" s="188">
        <f>G30/F30*100</f>
        <v>100</v>
      </c>
      <c r="L30" s="190">
        <v>0</v>
      </c>
      <c r="M30" s="190">
        <v>0</v>
      </c>
      <c r="N30" s="190">
        <v>0</v>
      </c>
      <c r="O30" s="182">
        <v>0</v>
      </c>
      <c r="P30" s="184">
        <v>0</v>
      </c>
      <c r="Q30" s="186">
        <f t="shared" si="13"/>
        <v>3658164</v>
      </c>
      <c r="R30" s="200">
        <f t="shared" si="14"/>
        <v>2659034.71</v>
      </c>
      <c r="S30" s="186">
        <f t="shared" si="15"/>
        <v>2659034.71</v>
      </c>
      <c r="T30" s="184">
        <f t="shared" si="16"/>
        <v>72.68768458713168</v>
      </c>
      <c r="U30" s="184">
        <f t="shared" si="9"/>
        <v>100</v>
      </c>
    </row>
    <row r="31" spans="1:21" s="22" customFormat="1" ht="113.25" customHeight="1" thickBot="1">
      <c r="A31" s="199"/>
      <c r="B31" s="158" t="s">
        <v>62</v>
      </c>
      <c r="C31" s="191"/>
      <c r="D31" s="191"/>
      <c r="E31" s="108"/>
      <c r="F31" s="191"/>
      <c r="G31" s="191"/>
      <c r="H31" s="113"/>
      <c r="I31" s="189"/>
      <c r="J31" s="189"/>
      <c r="K31" s="189"/>
      <c r="L31" s="191"/>
      <c r="M31" s="191"/>
      <c r="N31" s="191"/>
      <c r="O31" s="183"/>
      <c r="P31" s="185"/>
      <c r="Q31" s="187"/>
      <c r="R31" s="201"/>
      <c r="S31" s="187"/>
      <c r="T31" s="185"/>
      <c r="U31" s="185"/>
    </row>
    <row r="32" spans="1:21" s="22" customFormat="1" ht="40.5" customHeight="1" thickBot="1">
      <c r="A32" s="48">
        <v>90207</v>
      </c>
      <c r="B32" s="161" t="s">
        <v>33</v>
      </c>
      <c r="C32" s="108">
        <v>1318137</v>
      </c>
      <c r="D32" s="108">
        <v>1103141.31</v>
      </c>
      <c r="E32" s="108"/>
      <c r="F32" s="108">
        <v>1103141.31</v>
      </c>
      <c r="G32" s="108">
        <v>1103141.31</v>
      </c>
      <c r="H32" s="112" t="e">
        <f>G32/E32*100</f>
        <v>#DIV/0!</v>
      </c>
      <c r="I32" s="113">
        <f t="shared" si="11"/>
        <v>83.68942757846871</v>
      </c>
      <c r="J32" s="113">
        <f t="shared" si="12"/>
        <v>100</v>
      </c>
      <c r="K32" s="113">
        <f>G32/F32*100</f>
        <v>100</v>
      </c>
      <c r="L32" s="108">
        <v>0</v>
      </c>
      <c r="M32" s="108">
        <v>0</v>
      </c>
      <c r="N32" s="108">
        <v>0</v>
      </c>
      <c r="O32" s="86">
        <v>0</v>
      </c>
      <c r="P32" s="82">
        <v>0</v>
      </c>
      <c r="Q32" s="76">
        <f t="shared" si="13"/>
        <v>1318137</v>
      </c>
      <c r="R32" s="76">
        <f t="shared" si="14"/>
        <v>1103141.31</v>
      </c>
      <c r="S32" s="76">
        <f t="shared" si="15"/>
        <v>1103141.31</v>
      </c>
      <c r="T32" s="82">
        <f t="shared" si="16"/>
        <v>83.68942757846871</v>
      </c>
      <c r="U32" s="82">
        <f t="shared" si="9"/>
        <v>100</v>
      </c>
    </row>
    <row r="33" spans="1:21" s="7" customFormat="1" ht="51.75" thickBot="1">
      <c r="A33" s="53">
        <v>90215</v>
      </c>
      <c r="B33" s="162" t="s">
        <v>55</v>
      </c>
      <c r="C33" s="108">
        <v>1519343</v>
      </c>
      <c r="D33" s="108">
        <v>1134200.69</v>
      </c>
      <c r="E33" s="108"/>
      <c r="F33" s="108">
        <v>1134200.69</v>
      </c>
      <c r="G33" s="108">
        <v>1134200.69</v>
      </c>
      <c r="H33" s="112" t="e">
        <f>G33/E33*100</f>
        <v>#DIV/0!</v>
      </c>
      <c r="I33" s="113">
        <f t="shared" si="11"/>
        <v>74.6507332445669</v>
      </c>
      <c r="J33" s="113">
        <f t="shared" si="12"/>
        <v>100</v>
      </c>
      <c r="K33" s="113">
        <f>G33/F33*100</f>
        <v>100</v>
      </c>
      <c r="L33" s="108">
        <v>0</v>
      </c>
      <c r="M33" s="108">
        <v>0</v>
      </c>
      <c r="N33" s="108">
        <v>0</v>
      </c>
      <c r="O33" s="86">
        <v>0</v>
      </c>
      <c r="P33" s="82">
        <v>0</v>
      </c>
      <c r="Q33" s="76">
        <f t="shared" si="13"/>
        <v>1519343</v>
      </c>
      <c r="R33" s="77">
        <f t="shared" si="14"/>
        <v>1134200.69</v>
      </c>
      <c r="S33" s="76">
        <f t="shared" si="15"/>
        <v>1134200.69</v>
      </c>
      <c r="T33" s="82">
        <f t="shared" si="16"/>
        <v>74.6507332445669</v>
      </c>
      <c r="U33" s="82">
        <f t="shared" si="9"/>
        <v>100</v>
      </c>
    </row>
    <row r="34" spans="1:21" s="7" customFormat="1" ht="51.75" thickBot="1">
      <c r="A34" s="53">
        <v>90216</v>
      </c>
      <c r="B34" s="162" t="s">
        <v>96</v>
      </c>
      <c r="C34" s="108">
        <v>735</v>
      </c>
      <c r="D34" s="108">
        <v>0</v>
      </c>
      <c r="E34" s="108"/>
      <c r="F34" s="108">
        <v>0</v>
      </c>
      <c r="G34" s="108">
        <v>0</v>
      </c>
      <c r="H34" s="112"/>
      <c r="I34" s="113">
        <f t="shared" si="11"/>
        <v>0</v>
      </c>
      <c r="J34" s="113">
        <v>0</v>
      </c>
      <c r="K34" s="113">
        <v>0</v>
      </c>
      <c r="L34" s="108"/>
      <c r="M34" s="108"/>
      <c r="N34" s="108"/>
      <c r="O34" s="86"/>
      <c r="P34" s="82"/>
      <c r="Q34" s="76"/>
      <c r="R34" s="77"/>
      <c r="S34" s="76"/>
      <c r="T34" s="82"/>
      <c r="U34" s="82"/>
    </row>
    <row r="35" spans="1:21" s="7" customFormat="1" ht="13.5" thickBot="1">
      <c r="A35" s="49">
        <v>90302</v>
      </c>
      <c r="B35" s="54" t="s">
        <v>85</v>
      </c>
      <c r="C35" s="108">
        <v>1281185</v>
      </c>
      <c r="D35" s="108">
        <v>1118446.69</v>
      </c>
      <c r="E35" s="108">
        <v>284680</v>
      </c>
      <c r="F35" s="108">
        <v>1118446.69</v>
      </c>
      <c r="G35" s="108">
        <v>1118446.69</v>
      </c>
      <c r="H35" s="112">
        <f>G35/E35*100</f>
        <v>392.8785618940565</v>
      </c>
      <c r="I35" s="113">
        <f>G35/C35*100</f>
        <v>87.29782896303031</v>
      </c>
      <c r="J35" s="113">
        <f aca="true" t="shared" si="17" ref="J35:J41">G35/D35*100</f>
        <v>100</v>
      </c>
      <c r="K35" s="113">
        <f>G35/F35*100</f>
        <v>100</v>
      </c>
      <c r="L35" s="108">
        <v>0</v>
      </c>
      <c r="M35" s="108">
        <v>0</v>
      </c>
      <c r="N35" s="108">
        <v>0</v>
      </c>
      <c r="O35" s="86">
        <v>0</v>
      </c>
      <c r="P35" s="82">
        <v>0</v>
      </c>
      <c r="Q35" s="76">
        <f t="shared" si="13"/>
        <v>1281185</v>
      </c>
      <c r="R35" s="76">
        <f>D35+M35</f>
        <v>1118446.69</v>
      </c>
      <c r="S35" s="76">
        <f t="shared" si="15"/>
        <v>1118446.69</v>
      </c>
      <c r="T35" s="82">
        <f t="shared" si="16"/>
        <v>87.29782896303031</v>
      </c>
      <c r="U35" s="82">
        <f t="shared" si="9"/>
        <v>100</v>
      </c>
    </row>
    <row r="36" spans="1:207" s="23" customFormat="1" ht="13.5" thickBot="1">
      <c r="A36" s="49">
        <v>90303</v>
      </c>
      <c r="B36" s="54" t="s">
        <v>50</v>
      </c>
      <c r="C36" s="108">
        <v>1404500</v>
      </c>
      <c r="D36" s="108">
        <v>1029635.35</v>
      </c>
      <c r="E36" s="108">
        <v>295250</v>
      </c>
      <c r="F36" s="108">
        <v>1029635.35</v>
      </c>
      <c r="G36" s="108">
        <v>1028621.35</v>
      </c>
      <c r="H36" s="112">
        <f>G36/E36*100</f>
        <v>348.38995766299746</v>
      </c>
      <c r="I36" s="113">
        <f aca="true" t="shared" si="18" ref="I36:I41">G36/C36*100</f>
        <v>73.23754716981132</v>
      </c>
      <c r="J36" s="113">
        <f t="shared" si="17"/>
        <v>99.90151853275046</v>
      </c>
      <c r="K36" s="113">
        <f aca="true" t="shared" si="19" ref="K36:K41">G36/F36*100</f>
        <v>99.90151853275046</v>
      </c>
      <c r="L36" s="108">
        <v>0</v>
      </c>
      <c r="M36" s="108">
        <v>0</v>
      </c>
      <c r="N36" s="108">
        <v>0</v>
      </c>
      <c r="O36" s="86">
        <v>0</v>
      </c>
      <c r="P36" s="82">
        <v>0</v>
      </c>
      <c r="Q36" s="76">
        <f aca="true" t="shared" si="20" ref="Q36:R41">L36+C36</f>
        <v>1404500</v>
      </c>
      <c r="R36" s="76">
        <f t="shared" si="20"/>
        <v>1029635.35</v>
      </c>
      <c r="S36" s="76">
        <f aca="true" t="shared" si="21" ref="S36:S41">N36+G36</f>
        <v>1028621.35</v>
      </c>
      <c r="T36" s="82">
        <f aca="true" t="shared" si="22" ref="T36:T42">S36/Q36*100</f>
        <v>73.23754716981132</v>
      </c>
      <c r="U36" s="82">
        <f t="shared" si="9"/>
        <v>99.90151853275046</v>
      </c>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row>
    <row r="37" spans="1:207" s="24" customFormat="1" ht="13.5" thickBot="1">
      <c r="A37" s="49">
        <v>90304</v>
      </c>
      <c r="B37" s="54" t="s">
        <v>34</v>
      </c>
      <c r="C37" s="108">
        <v>62125400</v>
      </c>
      <c r="D37" s="108">
        <v>69555833.19</v>
      </c>
      <c r="E37" s="108">
        <v>26686.732</v>
      </c>
      <c r="F37" s="108">
        <v>69555833.19</v>
      </c>
      <c r="G37" s="108">
        <v>69523254.92</v>
      </c>
      <c r="H37" s="113"/>
      <c r="I37" s="113">
        <f t="shared" si="18"/>
        <v>111.90793929697031</v>
      </c>
      <c r="J37" s="113">
        <f t="shared" si="17"/>
        <v>99.95316241858393</v>
      </c>
      <c r="K37" s="113">
        <f t="shared" si="19"/>
        <v>99.95316241858393</v>
      </c>
      <c r="L37" s="108">
        <v>0</v>
      </c>
      <c r="M37" s="108">
        <v>0</v>
      </c>
      <c r="N37" s="108">
        <v>0</v>
      </c>
      <c r="O37" s="86">
        <v>0</v>
      </c>
      <c r="P37" s="82">
        <v>0</v>
      </c>
      <c r="Q37" s="76">
        <f t="shared" si="20"/>
        <v>62125400</v>
      </c>
      <c r="R37" s="76">
        <f t="shared" si="20"/>
        <v>69555833.19</v>
      </c>
      <c r="S37" s="76">
        <f t="shared" si="21"/>
        <v>69523254.92</v>
      </c>
      <c r="T37" s="82">
        <f t="shared" si="22"/>
        <v>111.90793929697031</v>
      </c>
      <c r="U37" s="82">
        <f t="shared" si="9"/>
        <v>99.95316241858393</v>
      </c>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row>
    <row r="38" spans="1:207" s="23" customFormat="1" ht="13.5" thickBot="1">
      <c r="A38" s="49">
        <v>90305</v>
      </c>
      <c r="B38" s="162" t="s">
        <v>35</v>
      </c>
      <c r="C38" s="108">
        <v>5407400</v>
      </c>
      <c r="D38" s="108">
        <v>5158195.43</v>
      </c>
      <c r="E38" s="108">
        <v>1190700</v>
      </c>
      <c r="F38" s="108">
        <v>5158195.43</v>
      </c>
      <c r="G38" s="108">
        <v>5158195.43</v>
      </c>
      <c r="H38" s="115">
        <v>3681.218</v>
      </c>
      <c r="I38" s="113">
        <f t="shared" si="18"/>
        <v>95.39141602248769</v>
      </c>
      <c r="J38" s="113">
        <f t="shared" si="17"/>
        <v>100</v>
      </c>
      <c r="K38" s="113">
        <f t="shared" si="19"/>
        <v>100</v>
      </c>
      <c r="L38" s="108">
        <v>0</v>
      </c>
      <c r="M38" s="108">
        <v>0</v>
      </c>
      <c r="N38" s="108">
        <v>0</v>
      </c>
      <c r="O38" s="86">
        <v>0</v>
      </c>
      <c r="P38" s="82">
        <v>0</v>
      </c>
      <c r="Q38" s="76">
        <f t="shared" si="20"/>
        <v>5407400</v>
      </c>
      <c r="R38" s="76">
        <f t="shared" si="20"/>
        <v>5158195.43</v>
      </c>
      <c r="S38" s="76">
        <f t="shared" si="21"/>
        <v>5158195.43</v>
      </c>
      <c r="T38" s="82">
        <f t="shared" si="22"/>
        <v>95.39141602248769</v>
      </c>
      <c r="U38" s="82">
        <f t="shared" si="9"/>
        <v>100</v>
      </c>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row>
    <row r="39" spans="1:21" s="7" customFormat="1" ht="13.5" thickBot="1">
      <c r="A39" s="49">
        <v>90306</v>
      </c>
      <c r="B39" s="163" t="s">
        <v>47</v>
      </c>
      <c r="C39" s="108">
        <v>14659960</v>
      </c>
      <c r="D39" s="108">
        <v>13908695.1</v>
      </c>
      <c r="E39" s="108"/>
      <c r="F39" s="108">
        <v>13908695.1</v>
      </c>
      <c r="G39" s="108">
        <v>13906580.42</v>
      </c>
      <c r="H39" s="112" t="e">
        <f>G39/E39*100</f>
        <v>#DIV/0!</v>
      </c>
      <c r="I39" s="113">
        <f t="shared" si="18"/>
        <v>94.86097110769744</v>
      </c>
      <c r="J39" s="113">
        <f t="shared" si="17"/>
        <v>99.98479598564211</v>
      </c>
      <c r="K39" s="113">
        <f t="shared" si="19"/>
        <v>99.98479598564211</v>
      </c>
      <c r="L39" s="108">
        <v>0</v>
      </c>
      <c r="M39" s="108">
        <v>0</v>
      </c>
      <c r="N39" s="108">
        <v>0</v>
      </c>
      <c r="O39" s="86">
        <v>0</v>
      </c>
      <c r="P39" s="82">
        <v>0</v>
      </c>
      <c r="Q39" s="76">
        <f t="shared" si="20"/>
        <v>14659960</v>
      </c>
      <c r="R39" s="76">
        <f t="shared" si="20"/>
        <v>13908695.1</v>
      </c>
      <c r="S39" s="76">
        <f t="shared" si="21"/>
        <v>13906580.42</v>
      </c>
      <c r="T39" s="82">
        <f t="shared" si="22"/>
        <v>94.86097110769744</v>
      </c>
      <c r="U39" s="82">
        <f t="shared" si="9"/>
        <v>99.98479598564211</v>
      </c>
    </row>
    <row r="40" spans="1:21" s="22" customFormat="1" ht="13.5" thickBot="1">
      <c r="A40" s="49">
        <v>90307</v>
      </c>
      <c r="B40" s="54" t="s">
        <v>36</v>
      </c>
      <c r="C40" s="108">
        <v>1229200</v>
      </c>
      <c r="D40" s="108">
        <v>579157.13</v>
      </c>
      <c r="E40" s="108">
        <v>105050</v>
      </c>
      <c r="F40" s="108">
        <v>579157</v>
      </c>
      <c r="G40" s="108">
        <v>579157.13</v>
      </c>
      <c r="H40" s="112">
        <f>G40/E40*100</f>
        <v>551.3156877677296</v>
      </c>
      <c r="I40" s="113">
        <f t="shared" si="18"/>
        <v>47.11659046534331</v>
      </c>
      <c r="J40" s="113">
        <f t="shared" si="17"/>
        <v>100</v>
      </c>
      <c r="K40" s="113">
        <f t="shared" si="19"/>
        <v>100.00002244641782</v>
      </c>
      <c r="L40" s="108">
        <v>0</v>
      </c>
      <c r="M40" s="108">
        <v>0</v>
      </c>
      <c r="N40" s="108">
        <v>0</v>
      </c>
      <c r="O40" s="86">
        <v>0</v>
      </c>
      <c r="P40" s="82">
        <v>0</v>
      </c>
      <c r="Q40" s="76">
        <f t="shared" si="20"/>
        <v>1229200</v>
      </c>
      <c r="R40" s="76">
        <f t="shared" si="20"/>
        <v>579157.13</v>
      </c>
      <c r="S40" s="76">
        <f t="shared" si="21"/>
        <v>579157.13</v>
      </c>
      <c r="T40" s="82">
        <f t="shared" si="22"/>
        <v>47.11659046534331</v>
      </c>
      <c r="U40" s="82">
        <f t="shared" si="9"/>
        <v>100</v>
      </c>
    </row>
    <row r="41" spans="1:21" s="7" customFormat="1" ht="13.5" thickBot="1">
      <c r="A41" s="49">
        <v>90308</v>
      </c>
      <c r="B41" s="54" t="s">
        <v>37</v>
      </c>
      <c r="C41" s="108">
        <v>206600</v>
      </c>
      <c r="D41" s="108">
        <v>267460</v>
      </c>
      <c r="E41" s="108">
        <v>67110</v>
      </c>
      <c r="F41" s="108">
        <v>267460</v>
      </c>
      <c r="G41" s="108">
        <v>267460</v>
      </c>
      <c r="H41" s="112">
        <f>G41/E41*100</f>
        <v>398.5397109223663</v>
      </c>
      <c r="I41" s="113">
        <f t="shared" si="18"/>
        <v>129.45788964181995</v>
      </c>
      <c r="J41" s="113">
        <f t="shared" si="17"/>
        <v>100</v>
      </c>
      <c r="K41" s="113">
        <f t="shared" si="19"/>
        <v>100</v>
      </c>
      <c r="L41" s="108">
        <v>0</v>
      </c>
      <c r="M41" s="108">
        <v>0</v>
      </c>
      <c r="N41" s="108">
        <v>0</v>
      </c>
      <c r="O41" s="86">
        <v>0</v>
      </c>
      <c r="P41" s="82">
        <v>0</v>
      </c>
      <c r="Q41" s="76">
        <f t="shared" si="20"/>
        <v>206600</v>
      </c>
      <c r="R41" s="76">
        <f t="shared" si="20"/>
        <v>267460</v>
      </c>
      <c r="S41" s="76">
        <f t="shared" si="21"/>
        <v>267460</v>
      </c>
      <c r="T41" s="82">
        <f t="shared" si="22"/>
        <v>129.45788964181995</v>
      </c>
      <c r="U41" s="82">
        <f t="shared" si="9"/>
        <v>100</v>
      </c>
    </row>
    <row r="42" spans="1:21" s="22" customFormat="1" ht="13.5" thickBot="1">
      <c r="A42" s="50">
        <v>90401</v>
      </c>
      <c r="B42" s="54" t="s">
        <v>86</v>
      </c>
      <c r="C42" s="108">
        <v>9786514</v>
      </c>
      <c r="D42" s="108">
        <v>10622739.8</v>
      </c>
      <c r="E42" s="108"/>
      <c r="F42" s="108">
        <v>10622739.8</v>
      </c>
      <c r="G42" s="108">
        <v>10620694.86</v>
      </c>
      <c r="H42" s="112" t="e">
        <f>G42/E42*100</f>
        <v>#DIV/0!</v>
      </c>
      <c r="I42" s="113">
        <f aca="true" t="shared" si="23" ref="I42:I49">G42/C42*100</f>
        <v>108.52377935595861</v>
      </c>
      <c r="J42" s="113">
        <f aca="true" t="shared" si="24" ref="J42:J51">G42/D42*100</f>
        <v>99.98074941080641</v>
      </c>
      <c r="K42" s="113">
        <f aca="true" t="shared" si="25" ref="K42:K51">G42/F42*100</f>
        <v>99.98074941080641</v>
      </c>
      <c r="L42" s="108">
        <v>0</v>
      </c>
      <c r="M42" s="108">
        <v>0</v>
      </c>
      <c r="N42" s="108">
        <v>0</v>
      </c>
      <c r="O42" s="86">
        <v>0</v>
      </c>
      <c r="P42" s="82">
        <v>0</v>
      </c>
      <c r="Q42" s="76">
        <f aca="true" t="shared" si="26" ref="Q42:R45">L42+C42</f>
        <v>9786514</v>
      </c>
      <c r="R42" s="76">
        <f t="shared" si="26"/>
        <v>10622739.8</v>
      </c>
      <c r="S42" s="76">
        <f>N42+G42</f>
        <v>10620694.86</v>
      </c>
      <c r="T42" s="82">
        <f t="shared" si="22"/>
        <v>108.52377935595861</v>
      </c>
      <c r="U42" s="82">
        <f t="shared" si="9"/>
        <v>99.98074941080641</v>
      </c>
    </row>
    <row r="43" spans="1:21" s="7" customFormat="1" ht="13.5" thickBot="1">
      <c r="A43" s="50">
        <v>90405</v>
      </c>
      <c r="B43" s="54" t="s">
        <v>87</v>
      </c>
      <c r="C43" s="108">
        <v>60580180.99</v>
      </c>
      <c r="D43" s="108">
        <v>56894283.72</v>
      </c>
      <c r="E43" s="108">
        <v>29140.417</v>
      </c>
      <c r="F43" s="108">
        <v>56894283.72</v>
      </c>
      <c r="G43" s="108">
        <v>56894283.72</v>
      </c>
      <c r="H43" s="112">
        <f>G43/E43*100</f>
        <v>195241.83102801855</v>
      </c>
      <c r="I43" s="113">
        <f t="shared" si="23"/>
        <v>93.91567141305102</v>
      </c>
      <c r="J43" s="113">
        <f t="shared" si="24"/>
        <v>100</v>
      </c>
      <c r="K43" s="113">
        <f t="shared" si="25"/>
        <v>100</v>
      </c>
      <c r="L43" s="108">
        <v>0</v>
      </c>
      <c r="M43" s="108">
        <v>0</v>
      </c>
      <c r="N43" s="108">
        <v>0</v>
      </c>
      <c r="O43" s="86">
        <v>0</v>
      </c>
      <c r="P43" s="82">
        <v>0</v>
      </c>
      <c r="Q43" s="76">
        <f t="shared" si="26"/>
        <v>60580180.99</v>
      </c>
      <c r="R43" s="76">
        <f t="shared" si="26"/>
        <v>56894283.72</v>
      </c>
      <c r="S43" s="76">
        <f>N43+G43</f>
        <v>56894283.72</v>
      </c>
      <c r="T43" s="82">
        <f>S43/Q43*100</f>
        <v>93.91567141305102</v>
      </c>
      <c r="U43" s="82">
        <f>S43/R43*100</f>
        <v>100</v>
      </c>
    </row>
    <row r="44" spans="1:21" s="7" customFormat="1" ht="26.25" thickBot="1">
      <c r="A44" s="48">
        <v>90406</v>
      </c>
      <c r="B44" s="161" t="s">
        <v>38</v>
      </c>
      <c r="C44" s="108">
        <v>6435</v>
      </c>
      <c r="D44" s="108">
        <v>16660.75</v>
      </c>
      <c r="E44" s="108"/>
      <c r="F44" s="108">
        <v>16660.75</v>
      </c>
      <c r="G44" s="108">
        <v>16660.75</v>
      </c>
      <c r="H44" s="112"/>
      <c r="I44" s="113">
        <f t="shared" si="23"/>
        <v>258.9083139083139</v>
      </c>
      <c r="J44" s="113">
        <f t="shared" si="24"/>
        <v>100</v>
      </c>
      <c r="K44" s="113">
        <f t="shared" si="25"/>
        <v>100</v>
      </c>
      <c r="L44" s="108">
        <v>0</v>
      </c>
      <c r="M44" s="108">
        <v>0</v>
      </c>
      <c r="N44" s="108">
        <v>0</v>
      </c>
      <c r="O44" s="86">
        <v>0</v>
      </c>
      <c r="P44" s="82">
        <v>0</v>
      </c>
      <c r="Q44" s="76">
        <f t="shared" si="26"/>
        <v>6435</v>
      </c>
      <c r="R44" s="76">
        <f t="shared" si="26"/>
        <v>16660.75</v>
      </c>
      <c r="S44" s="76">
        <f>N44+G44</f>
        <v>16660.75</v>
      </c>
      <c r="T44" s="82">
        <f>S44/Q44*100</f>
        <v>258.9083139083139</v>
      </c>
      <c r="U44" s="82">
        <f t="shared" si="9"/>
        <v>100</v>
      </c>
    </row>
    <row r="45" spans="1:21" s="7" customFormat="1" ht="13.5" thickBot="1">
      <c r="A45" s="50">
        <v>90412</v>
      </c>
      <c r="B45" s="164" t="s">
        <v>49</v>
      </c>
      <c r="C45" s="108">
        <v>845712</v>
      </c>
      <c r="D45" s="108">
        <v>2103712</v>
      </c>
      <c r="E45" s="108"/>
      <c r="F45" s="108">
        <v>2103712</v>
      </c>
      <c r="G45" s="108">
        <v>1799248.08</v>
      </c>
      <c r="H45" s="113"/>
      <c r="I45" s="113">
        <f t="shared" si="23"/>
        <v>212.74950337703618</v>
      </c>
      <c r="J45" s="113">
        <f t="shared" si="24"/>
        <v>85.52730031487201</v>
      </c>
      <c r="K45" s="113">
        <f t="shared" si="25"/>
        <v>85.52730031487201</v>
      </c>
      <c r="L45" s="108">
        <v>0</v>
      </c>
      <c r="M45" s="108">
        <v>0</v>
      </c>
      <c r="N45" s="108">
        <v>0</v>
      </c>
      <c r="O45" s="86">
        <v>0</v>
      </c>
      <c r="P45" s="82">
        <v>0</v>
      </c>
      <c r="Q45" s="76">
        <f t="shared" si="26"/>
        <v>845712</v>
      </c>
      <c r="R45" s="76">
        <f t="shared" si="26"/>
        <v>2103712</v>
      </c>
      <c r="S45" s="76">
        <f>N45+G45</f>
        <v>1799248.08</v>
      </c>
      <c r="T45" s="82">
        <f>S45/Q45*100</f>
        <v>212.74950337703618</v>
      </c>
      <c r="U45" s="82">
        <f>S45/R45*100</f>
        <v>85.52730031487201</v>
      </c>
    </row>
    <row r="46" spans="1:21" ht="16.5" customHeight="1" thickBot="1">
      <c r="A46" s="50">
        <v>90413</v>
      </c>
      <c r="B46" s="165" t="s">
        <v>56</v>
      </c>
      <c r="C46" s="108">
        <v>3274020</v>
      </c>
      <c r="D46" s="108">
        <v>3500866.03</v>
      </c>
      <c r="E46" s="108">
        <v>967570</v>
      </c>
      <c r="F46" s="108">
        <v>3500866.03</v>
      </c>
      <c r="G46" s="108">
        <v>3499266.03</v>
      </c>
      <c r="H46" s="113"/>
      <c r="I46" s="113">
        <f t="shared" si="23"/>
        <v>106.8798000623087</v>
      </c>
      <c r="J46" s="113">
        <f t="shared" si="24"/>
        <v>99.95429702289978</v>
      </c>
      <c r="K46" s="113">
        <f t="shared" si="25"/>
        <v>99.95429702289978</v>
      </c>
      <c r="L46" s="108">
        <v>0</v>
      </c>
      <c r="M46" s="108">
        <v>0</v>
      </c>
      <c r="N46" s="108">
        <v>0</v>
      </c>
      <c r="O46" s="86">
        <v>0</v>
      </c>
      <c r="P46" s="82">
        <v>0</v>
      </c>
      <c r="Q46" s="76"/>
      <c r="R46" s="76"/>
      <c r="S46" s="76"/>
      <c r="T46" s="82"/>
      <c r="U46" s="82"/>
    </row>
    <row r="47" spans="1:21" ht="16.5" customHeight="1" thickBot="1">
      <c r="A47" s="50">
        <v>90501</v>
      </c>
      <c r="B47" s="165" t="s">
        <v>97</v>
      </c>
      <c r="C47" s="108">
        <v>9969</v>
      </c>
      <c r="D47" s="108">
        <v>75819</v>
      </c>
      <c r="E47" s="108"/>
      <c r="F47" s="108">
        <v>75819</v>
      </c>
      <c r="G47" s="108">
        <v>27656.72</v>
      </c>
      <c r="H47" s="113"/>
      <c r="I47" s="113">
        <f t="shared" si="23"/>
        <v>277.4272243956264</v>
      </c>
      <c r="J47" s="113">
        <f t="shared" si="24"/>
        <v>36.47729460953059</v>
      </c>
      <c r="K47" s="113">
        <f t="shared" si="25"/>
        <v>36.47729460953059</v>
      </c>
      <c r="L47" s="108"/>
      <c r="M47" s="108">
        <v>23190.94</v>
      </c>
      <c r="N47" s="108">
        <v>23190.94</v>
      </c>
      <c r="O47" s="86">
        <v>0</v>
      </c>
      <c r="P47" s="82">
        <v>0</v>
      </c>
      <c r="Q47" s="76"/>
      <c r="R47" s="76"/>
      <c r="S47" s="76"/>
      <c r="T47" s="82"/>
      <c r="U47" s="82"/>
    </row>
    <row r="48" spans="1:21" ht="16.5" customHeight="1" thickBot="1">
      <c r="A48" s="50">
        <v>90802</v>
      </c>
      <c r="B48" s="165" t="s">
        <v>98</v>
      </c>
      <c r="C48" s="108">
        <v>0</v>
      </c>
      <c r="D48" s="108">
        <v>39256</v>
      </c>
      <c r="E48" s="108"/>
      <c r="F48" s="108">
        <v>39256</v>
      </c>
      <c r="G48" s="108">
        <v>39255.55</v>
      </c>
      <c r="H48" s="113"/>
      <c r="I48" s="113">
        <v>0</v>
      </c>
      <c r="J48" s="113">
        <f t="shared" si="24"/>
        <v>99.9988536784186</v>
      </c>
      <c r="K48" s="113">
        <f t="shared" si="25"/>
        <v>99.9988536784186</v>
      </c>
      <c r="L48" s="108">
        <v>0</v>
      </c>
      <c r="M48" s="108">
        <v>0</v>
      </c>
      <c r="N48" s="108">
        <v>0</v>
      </c>
      <c r="O48" s="86">
        <v>0</v>
      </c>
      <c r="P48" s="82">
        <v>0</v>
      </c>
      <c r="Q48" s="76"/>
      <c r="R48" s="76"/>
      <c r="S48" s="76"/>
      <c r="T48" s="82"/>
      <c r="U48" s="82"/>
    </row>
    <row r="49" spans="1:21" ht="13.5" thickBot="1">
      <c r="A49" s="50">
        <v>91101</v>
      </c>
      <c r="B49" s="54" t="s">
        <v>74</v>
      </c>
      <c r="C49" s="108">
        <v>896002</v>
      </c>
      <c r="D49" s="108">
        <v>910238</v>
      </c>
      <c r="E49" s="108">
        <v>192.975</v>
      </c>
      <c r="F49" s="108">
        <v>910238</v>
      </c>
      <c r="G49" s="108">
        <v>903734.42</v>
      </c>
      <c r="H49" s="113">
        <f>G49/E49*100</f>
        <v>468316.8389687784</v>
      </c>
      <c r="I49" s="113">
        <f t="shared" si="23"/>
        <v>100.86299137725139</v>
      </c>
      <c r="J49" s="113">
        <f t="shared" si="24"/>
        <v>99.28550774632569</v>
      </c>
      <c r="K49" s="113">
        <f t="shared" si="25"/>
        <v>99.28550774632569</v>
      </c>
      <c r="L49" s="108">
        <v>0</v>
      </c>
      <c r="M49" s="108">
        <v>0</v>
      </c>
      <c r="N49" s="108">
        <v>0</v>
      </c>
      <c r="O49" s="86">
        <v>0</v>
      </c>
      <c r="P49" s="82">
        <v>0</v>
      </c>
      <c r="Q49" s="76">
        <f>L49+C49</f>
        <v>896002</v>
      </c>
      <c r="R49" s="76">
        <f>M49+D49</f>
        <v>910238</v>
      </c>
      <c r="S49" s="76">
        <f>N49+G49</f>
        <v>903734.42</v>
      </c>
      <c r="T49" s="82">
        <f>S49/Q49*100</f>
        <v>100.86299137725139</v>
      </c>
      <c r="U49" s="82">
        <f t="shared" si="9"/>
        <v>99.28550774632569</v>
      </c>
    </row>
    <row r="50" spans="1:21" ht="13.5" thickBot="1">
      <c r="A50" s="49">
        <v>91103</v>
      </c>
      <c r="B50" s="162" t="s">
        <v>99</v>
      </c>
      <c r="C50" s="108">
        <v>0</v>
      </c>
      <c r="D50" s="108">
        <v>11200</v>
      </c>
      <c r="E50" s="108"/>
      <c r="F50" s="108">
        <v>11200</v>
      </c>
      <c r="G50" s="108">
        <v>10931.43</v>
      </c>
      <c r="H50" s="113" t="e">
        <f>G50/E50*100</f>
        <v>#DIV/0!</v>
      </c>
      <c r="I50" s="113">
        <v>0</v>
      </c>
      <c r="J50" s="113">
        <f t="shared" si="24"/>
        <v>97.60205357142857</v>
      </c>
      <c r="K50" s="113">
        <f t="shared" si="25"/>
        <v>97.60205357142857</v>
      </c>
      <c r="L50" s="108">
        <v>0</v>
      </c>
      <c r="M50" s="108">
        <v>0</v>
      </c>
      <c r="N50" s="108">
        <v>0</v>
      </c>
      <c r="O50" s="86">
        <v>0</v>
      </c>
      <c r="P50" s="82">
        <v>0</v>
      </c>
      <c r="Q50" s="76">
        <f>L50+C50</f>
        <v>0</v>
      </c>
      <c r="R50" s="76">
        <f>M50+D50</f>
        <v>11200</v>
      </c>
      <c r="S50" s="76">
        <f>N50+G50</f>
        <v>10931.43</v>
      </c>
      <c r="T50" s="82">
        <v>0</v>
      </c>
      <c r="U50" s="82">
        <f t="shared" si="9"/>
        <v>97.60205357142857</v>
      </c>
    </row>
    <row r="51" spans="1:21" ht="39" thickBot="1">
      <c r="A51" s="179">
        <v>91108</v>
      </c>
      <c r="B51" s="166" t="s">
        <v>100</v>
      </c>
      <c r="C51" s="119">
        <v>391433</v>
      </c>
      <c r="D51" s="119">
        <v>391433</v>
      </c>
      <c r="E51" s="119"/>
      <c r="F51" s="119">
        <v>391433</v>
      </c>
      <c r="G51" s="119">
        <v>358486.46</v>
      </c>
      <c r="H51" s="113"/>
      <c r="I51" s="113">
        <v>0</v>
      </c>
      <c r="J51" s="120">
        <f t="shared" si="24"/>
        <v>91.58309595767348</v>
      </c>
      <c r="K51" s="121">
        <f t="shared" si="25"/>
        <v>91.58309595767348</v>
      </c>
      <c r="L51" s="119">
        <v>0</v>
      </c>
      <c r="M51" s="119">
        <v>0</v>
      </c>
      <c r="N51" s="119">
        <v>0</v>
      </c>
      <c r="O51" s="86">
        <v>0</v>
      </c>
      <c r="P51" s="82">
        <v>0</v>
      </c>
      <c r="Q51" s="79"/>
      <c r="R51" s="79"/>
      <c r="S51" s="79"/>
      <c r="T51" s="86"/>
      <c r="U51" s="86"/>
    </row>
    <row r="52" spans="1:21" ht="13.5" thickBot="1">
      <c r="A52" s="179">
        <v>91204</v>
      </c>
      <c r="B52" s="166" t="s">
        <v>39</v>
      </c>
      <c r="C52" s="108">
        <v>4533519</v>
      </c>
      <c r="D52" s="108">
        <v>5011594</v>
      </c>
      <c r="E52" s="108">
        <v>930890</v>
      </c>
      <c r="F52" s="108">
        <v>5011594</v>
      </c>
      <c r="G52" s="108">
        <v>4997278.98</v>
      </c>
      <c r="H52" s="113">
        <f>G52/E52*100</f>
        <v>536.8280870994425</v>
      </c>
      <c r="I52" s="113">
        <f aca="true" t="shared" si="27" ref="I52:I60">G52/C52*100</f>
        <v>110.22958059732409</v>
      </c>
      <c r="J52" s="113">
        <f aca="true" t="shared" si="28" ref="J52:J61">G52/D52*100</f>
        <v>99.71436193753924</v>
      </c>
      <c r="K52" s="113">
        <f aca="true" t="shared" si="29" ref="K52:K60">G52/F52*100</f>
        <v>99.71436193753924</v>
      </c>
      <c r="L52" s="108">
        <v>46127</v>
      </c>
      <c r="M52" s="108">
        <v>309202.2</v>
      </c>
      <c r="N52" s="108">
        <v>308935.42</v>
      </c>
      <c r="O52" s="86">
        <f>N52/L52*100</f>
        <v>669.7496477117523</v>
      </c>
      <c r="P52" s="82">
        <f>N52/M52*100</f>
        <v>99.91371988944451</v>
      </c>
      <c r="Q52" s="76">
        <f aca="true" t="shared" si="30" ref="Q52:R55">L52+C52</f>
        <v>4579646</v>
      </c>
      <c r="R52" s="76">
        <f t="shared" si="30"/>
        <v>5320796.2</v>
      </c>
      <c r="S52" s="76">
        <f aca="true" t="shared" si="31" ref="S52:S64">N52+G52</f>
        <v>5306214.4</v>
      </c>
      <c r="T52" s="82">
        <f aca="true" t="shared" si="32" ref="T52:T60">S52/Q52*100</f>
        <v>115.8651651241166</v>
      </c>
      <c r="U52" s="82">
        <f t="shared" si="9"/>
        <v>99.72594703025837</v>
      </c>
    </row>
    <row r="53" spans="1:21" ht="39" thickBot="1">
      <c r="A53" s="179">
        <v>91205</v>
      </c>
      <c r="B53" s="162" t="s">
        <v>89</v>
      </c>
      <c r="C53" s="108">
        <v>229936</v>
      </c>
      <c r="D53" s="108">
        <v>229936</v>
      </c>
      <c r="E53" s="108">
        <v>49.346</v>
      </c>
      <c r="F53" s="108">
        <v>229936</v>
      </c>
      <c r="G53" s="108">
        <v>199986.66</v>
      </c>
      <c r="H53" s="113"/>
      <c r="I53" s="113">
        <f t="shared" si="27"/>
        <v>86.97492345696193</v>
      </c>
      <c r="J53" s="113">
        <f t="shared" si="28"/>
        <v>86.97492345696193</v>
      </c>
      <c r="K53" s="113">
        <f t="shared" si="29"/>
        <v>86.97492345696193</v>
      </c>
      <c r="L53" s="108">
        <v>0</v>
      </c>
      <c r="M53" s="108">
        <v>0</v>
      </c>
      <c r="N53" s="108">
        <v>0</v>
      </c>
      <c r="O53" s="86">
        <v>0</v>
      </c>
      <c r="P53" s="82">
        <v>0</v>
      </c>
      <c r="Q53" s="76">
        <f t="shared" si="30"/>
        <v>229936</v>
      </c>
      <c r="R53" s="76">
        <f t="shared" si="30"/>
        <v>229936</v>
      </c>
      <c r="S53" s="76">
        <f t="shared" si="31"/>
        <v>199986.66</v>
      </c>
      <c r="T53" s="82">
        <f t="shared" si="32"/>
        <v>86.97492345696193</v>
      </c>
      <c r="U53" s="82">
        <f aca="true" t="shared" si="33" ref="U53:U61">S53/R53*100</f>
        <v>86.97492345696193</v>
      </c>
    </row>
    <row r="54" spans="1:21" ht="13.5" thickBot="1">
      <c r="A54" s="49">
        <v>91209</v>
      </c>
      <c r="B54" s="54" t="s">
        <v>57</v>
      </c>
      <c r="C54" s="108">
        <v>149222</v>
      </c>
      <c r="D54" s="108">
        <v>149222</v>
      </c>
      <c r="E54" s="108">
        <v>43.789</v>
      </c>
      <c r="F54" s="108">
        <v>149222</v>
      </c>
      <c r="G54" s="108">
        <v>148524.35</v>
      </c>
      <c r="H54" s="113">
        <f aca="true" t="shared" si="34" ref="H54:H59">G54/E54*100</f>
        <v>339181.8721596748</v>
      </c>
      <c r="I54" s="113">
        <f t="shared" si="27"/>
        <v>99.53247510420717</v>
      </c>
      <c r="J54" s="113">
        <f t="shared" si="28"/>
        <v>99.53247510420717</v>
      </c>
      <c r="K54" s="113">
        <f t="shared" si="29"/>
        <v>99.53247510420717</v>
      </c>
      <c r="L54" s="108">
        <v>0</v>
      </c>
      <c r="M54" s="108">
        <v>0</v>
      </c>
      <c r="N54" s="108">
        <v>0</v>
      </c>
      <c r="O54" s="86">
        <v>0</v>
      </c>
      <c r="P54" s="82">
        <v>0</v>
      </c>
      <c r="Q54" s="76">
        <f t="shared" si="30"/>
        <v>149222</v>
      </c>
      <c r="R54" s="76">
        <f t="shared" si="30"/>
        <v>149222</v>
      </c>
      <c r="S54" s="76">
        <f t="shared" si="31"/>
        <v>148524.35</v>
      </c>
      <c r="T54" s="82">
        <f t="shared" si="32"/>
        <v>99.53247510420717</v>
      </c>
      <c r="U54" s="82">
        <f t="shared" si="33"/>
        <v>99.53247510420717</v>
      </c>
    </row>
    <row r="55" spans="1:21" ht="13.5" thickBot="1">
      <c r="A55" s="50">
        <v>91300</v>
      </c>
      <c r="B55" s="54" t="s">
        <v>75</v>
      </c>
      <c r="C55" s="108">
        <v>17948721</v>
      </c>
      <c r="D55" s="108">
        <v>17495104.47</v>
      </c>
      <c r="E55" s="108">
        <v>4160.515</v>
      </c>
      <c r="F55" s="108">
        <v>17495104.47</v>
      </c>
      <c r="G55" s="108">
        <v>17495104.47</v>
      </c>
      <c r="H55" s="113">
        <f t="shared" si="34"/>
        <v>420503.3384088268</v>
      </c>
      <c r="I55" s="113">
        <f t="shared" si="27"/>
        <v>97.4727083339253</v>
      </c>
      <c r="J55" s="113">
        <f t="shared" si="28"/>
        <v>100</v>
      </c>
      <c r="K55" s="113">
        <f t="shared" si="29"/>
        <v>100</v>
      </c>
      <c r="L55" s="108">
        <v>0</v>
      </c>
      <c r="M55" s="108">
        <v>0</v>
      </c>
      <c r="N55" s="108">
        <v>0</v>
      </c>
      <c r="O55" s="86">
        <v>0</v>
      </c>
      <c r="P55" s="82">
        <v>0</v>
      </c>
      <c r="Q55" s="76">
        <f t="shared" si="30"/>
        <v>17948721</v>
      </c>
      <c r="R55" s="76">
        <f t="shared" si="30"/>
        <v>17495104.47</v>
      </c>
      <c r="S55" s="76">
        <f t="shared" si="31"/>
        <v>17495104.47</v>
      </c>
      <c r="T55" s="82">
        <f t="shared" si="32"/>
        <v>97.4727083339253</v>
      </c>
      <c r="U55" s="82">
        <f t="shared" si="33"/>
        <v>100</v>
      </c>
    </row>
    <row r="56" spans="1:207" s="25" customFormat="1" ht="13.5" thickBot="1">
      <c r="A56" s="55">
        <v>100000</v>
      </c>
      <c r="B56" s="152" t="s">
        <v>66</v>
      </c>
      <c r="C56" s="102">
        <f>C57+C59+C58</f>
        <v>866326</v>
      </c>
      <c r="D56" s="102">
        <f>D57+D59+D58</f>
        <v>15303727</v>
      </c>
      <c r="E56" s="102">
        <f>E57+E59+E58</f>
        <v>486030</v>
      </c>
      <c r="F56" s="102">
        <f>F57+F59+F58</f>
        <v>15303727</v>
      </c>
      <c r="G56" s="102">
        <f>G57+G59+G58</f>
        <v>15277634.76</v>
      </c>
      <c r="H56" s="104">
        <f t="shared" si="34"/>
        <v>3143.3522128263685</v>
      </c>
      <c r="I56" s="104">
        <f t="shared" si="27"/>
        <v>1763.4972008227849</v>
      </c>
      <c r="J56" s="104">
        <f t="shared" si="28"/>
        <v>99.82950401559046</v>
      </c>
      <c r="K56" s="104">
        <f t="shared" si="29"/>
        <v>99.82950401559046</v>
      </c>
      <c r="L56" s="102">
        <f>L57+L59+L58</f>
        <v>26741</v>
      </c>
      <c r="M56" s="102">
        <f>M57+M59+M58</f>
        <v>26741</v>
      </c>
      <c r="N56" s="102">
        <f>N57+N59+N58</f>
        <v>0</v>
      </c>
      <c r="O56" s="85">
        <f>N56/L56*100</f>
        <v>0</v>
      </c>
      <c r="P56" s="81">
        <f>N56/M56*100</f>
        <v>0</v>
      </c>
      <c r="Q56" s="74">
        <f aca="true" t="shared" si="35" ref="Q56:R60">L56+C56</f>
        <v>893067</v>
      </c>
      <c r="R56" s="74">
        <f t="shared" si="35"/>
        <v>15330468</v>
      </c>
      <c r="S56" s="74">
        <f t="shared" si="31"/>
        <v>15277634.76</v>
      </c>
      <c r="T56" s="81">
        <f t="shared" si="32"/>
        <v>1710.6930118344983</v>
      </c>
      <c r="U56" s="81">
        <f t="shared" si="33"/>
        <v>99.65537099063121</v>
      </c>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row>
    <row r="57" spans="1:21" s="7" customFormat="1" ht="13.5" hidden="1" thickBot="1">
      <c r="A57" s="56">
        <v>100101</v>
      </c>
      <c r="B57" s="153" t="s">
        <v>76</v>
      </c>
      <c r="C57" s="108">
        <v>0</v>
      </c>
      <c r="D57" s="108">
        <v>0</v>
      </c>
      <c r="E57" s="108"/>
      <c r="F57" s="108">
        <v>0</v>
      </c>
      <c r="G57" s="108">
        <v>0</v>
      </c>
      <c r="H57" s="113" t="e">
        <f t="shared" si="34"/>
        <v>#DIV/0!</v>
      </c>
      <c r="I57" s="113" t="e">
        <f t="shared" si="27"/>
        <v>#DIV/0!</v>
      </c>
      <c r="J57" s="113" t="e">
        <f t="shared" si="28"/>
        <v>#DIV/0!</v>
      </c>
      <c r="K57" s="113" t="e">
        <f t="shared" si="29"/>
        <v>#DIV/0!</v>
      </c>
      <c r="L57" s="108">
        <v>0</v>
      </c>
      <c r="M57" s="108">
        <v>0</v>
      </c>
      <c r="N57" s="108">
        <v>0</v>
      </c>
      <c r="O57" s="86"/>
      <c r="P57" s="82"/>
      <c r="Q57" s="76">
        <f t="shared" si="35"/>
        <v>0</v>
      </c>
      <c r="R57" s="76">
        <f t="shared" si="35"/>
        <v>0</v>
      </c>
      <c r="S57" s="76">
        <f t="shared" si="31"/>
        <v>0</v>
      </c>
      <c r="T57" s="82" t="e">
        <f t="shared" si="32"/>
        <v>#DIV/0!</v>
      </c>
      <c r="U57" s="82" t="e">
        <f t="shared" si="33"/>
        <v>#DIV/0!</v>
      </c>
    </row>
    <row r="58" spans="1:21" s="7" customFormat="1" ht="13.5" hidden="1" thickBot="1">
      <c r="A58" s="34">
        <v>100106</v>
      </c>
      <c r="B58" s="167" t="s">
        <v>91</v>
      </c>
      <c r="C58" s="108">
        <v>0</v>
      </c>
      <c r="D58" s="108">
        <v>0</v>
      </c>
      <c r="E58" s="108"/>
      <c r="F58" s="108">
        <v>0</v>
      </c>
      <c r="G58" s="108">
        <v>0</v>
      </c>
      <c r="H58" s="113" t="e">
        <f t="shared" si="34"/>
        <v>#DIV/0!</v>
      </c>
      <c r="I58" s="113" t="e">
        <f t="shared" si="27"/>
        <v>#DIV/0!</v>
      </c>
      <c r="J58" s="113" t="e">
        <f t="shared" si="28"/>
        <v>#DIV/0!</v>
      </c>
      <c r="K58" s="113" t="e">
        <f t="shared" si="29"/>
        <v>#DIV/0!</v>
      </c>
      <c r="L58" s="108"/>
      <c r="M58" s="108">
        <v>0</v>
      </c>
      <c r="N58" s="108">
        <v>0</v>
      </c>
      <c r="O58" s="86"/>
      <c r="P58" s="82"/>
      <c r="Q58" s="76"/>
      <c r="R58" s="76">
        <v>0</v>
      </c>
      <c r="S58" s="76">
        <v>0</v>
      </c>
      <c r="T58" s="82"/>
      <c r="U58" s="82" t="e">
        <f t="shared" si="33"/>
        <v>#DIV/0!</v>
      </c>
    </row>
    <row r="59" spans="1:207" s="21" customFormat="1" ht="13.5" thickBot="1">
      <c r="A59" s="57">
        <v>100203</v>
      </c>
      <c r="B59" s="168" t="s">
        <v>40</v>
      </c>
      <c r="C59" s="108">
        <v>866326</v>
      </c>
      <c r="D59" s="108">
        <v>15303727</v>
      </c>
      <c r="E59" s="108">
        <v>486030</v>
      </c>
      <c r="F59" s="108">
        <v>15303727</v>
      </c>
      <c r="G59" s="108">
        <v>15277634.76</v>
      </c>
      <c r="H59" s="113">
        <f t="shared" si="34"/>
        <v>3143.3522128263685</v>
      </c>
      <c r="I59" s="113">
        <f t="shared" si="27"/>
        <v>1763.4972008227849</v>
      </c>
      <c r="J59" s="113">
        <f t="shared" si="28"/>
        <v>99.82950401559046</v>
      </c>
      <c r="K59" s="113">
        <f t="shared" si="29"/>
        <v>99.82950401559046</v>
      </c>
      <c r="L59" s="108">
        <v>26741</v>
      </c>
      <c r="M59" s="108">
        <v>26741</v>
      </c>
      <c r="N59" s="108">
        <v>0</v>
      </c>
      <c r="O59" s="86">
        <f>N59/L59*100</f>
        <v>0</v>
      </c>
      <c r="P59" s="82">
        <f>N59/M59*100</f>
        <v>0</v>
      </c>
      <c r="Q59" s="76">
        <f t="shared" si="35"/>
        <v>893067</v>
      </c>
      <c r="R59" s="76">
        <f t="shared" si="35"/>
        <v>15330468</v>
      </c>
      <c r="S59" s="76">
        <f t="shared" si="31"/>
        <v>15277634.76</v>
      </c>
      <c r="T59" s="82">
        <f t="shared" si="32"/>
        <v>1710.6930118344983</v>
      </c>
      <c r="U59" s="82">
        <f t="shared" si="33"/>
        <v>99.65537099063121</v>
      </c>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row>
    <row r="60" spans="1:207" s="20" customFormat="1" ht="13.5" thickBot="1">
      <c r="A60" s="55">
        <v>110000</v>
      </c>
      <c r="B60" s="169" t="s">
        <v>67</v>
      </c>
      <c r="C60" s="102">
        <f>C61</f>
        <v>22700</v>
      </c>
      <c r="D60" s="102">
        <f>D61</f>
        <v>143649</v>
      </c>
      <c r="E60" s="102" t="e">
        <f>#REF!+E61</f>
        <v>#REF!</v>
      </c>
      <c r="F60" s="102">
        <f>F61</f>
        <v>143649</v>
      </c>
      <c r="G60" s="102">
        <f>G61</f>
        <v>123739.34</v>
      </c>
      <c r="H60" s="103" t="e">
        <f>#REF!</f>
        <v>#REF!</v>
      </c>
      <c r="I60" s="104">
        <f t="shared" si="27"/>
        <v>545.1072246696035</v>
      </c>
      <c r="J60" s="104">
        <f t="shared" si="28"/>
        <v>86.14006362731381</v>
      </c>
      <c r="K60" s="104">
        <f t="shared" si="29"/>
        <v>86.14006362731381</v>
      </c>
      <c r="L60" s="102">
        <f>L61</f>
        <v>0</v>
      </c>
      <c r="M60" s="102">
        <f>M61</f>
        <v>0</v>
      </c>
      <c r="N60" s="102">
        <f>N61</f>
        <v>0</v>
      </c>
      <c r="O60" s="85">
        <v>0</v>
      </c>
      <c r="P60" s="81">
        <v>0</v>
      </c>
      <c r="Q60" s="74">
        <f t="shared" si="35"/>
        <v>22700</v>
      </c>
      <c r="R60" s="74">
        <f t="shared" si="35"/>
        <v>143649</v>
      </c>
      <c r="S60" s="74">
        <f t="shared" si="31"/>
        <v>123739.34</v>
      </c>
      <c r="T60" s="81">
        <f t="shared" si="32"/>
        <v>545.1072246696035</v>
      </c>
      <c r="U60" s="81">
        <f t="shared" si="33"/>
        <v>86.14006362731381</v>
      </c>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row>
    <row r="61" spans="1:21" s="7" customFormat="1" ht="29.25" customHeight="1" thickBot="1">
      <c r="A61" s="58">
        <v>110104</v>
      </c>
      <c r="B61" s="170" t="s">
        <v>77</v>
      </c>
      <c r="C61" s="108">
        <v>22700</v>
      </c>
      <c r="D61" s="108">
        <v>143649</v>
      </c>
      <c r="E61" s="108">
        <v>16480</v>
      </c>
      <c r="F61" s="108">
        <v>143649</v>
      </c>
      <c r="G61" s="108">
        <v>123739.34</v>
      </c>
      <c r="H61" s="113"/>
      <c r="I61" s="113">
        <f aca="true" t="shared" si="36" ref="I61:I76">G61/C61*100</f>
        <v>545.1072246696035</v>
      </c>
      <c r="J61" s="113">
        <f t="shared" si="28"/>
        <v>86.14006362731381</v>
      </c>
      <c r="K61" s="113">
        <f aca="true" t="shared" si="37" ref="K61:K77">G61/F61*100</f>
        <v>86.14006362731381</v>
      </c>
      <c r="L61" s="108">
        <v>0</v>
      </c>
      <c r="M61" s="108">
        <v>0</v>
      </c>
      <c r="N61" s="108">
        <v>0</v>
      </c>
      <c r="O61" s="86">
        <v>0</v>
      </c>
      <c r="P61" s="82">
        <v>0</v>
      </c>
      <c r="Q61" s="76">
        <f aca="true" t="shared" si="38" ref="Q61:R63">L61+C61</f>
        <v>22700</v>
      </c>
      <c r="R61" s="76">
        <f t="shared" si="38"/>
        <v>143649</v>
      </c>
      <c r="S61" s="76">
        <f t="shared" si="31"/>
        <v>123739.34</v>
      </c>
      <c r="T61" s="82">
        <f aca="true" t="shared" si="39" ref="T61:T84">S61/Q61*100</f>
        <v>545.1072246696035</v>
      </c>
      <c r="U61" s="82">
        <f t="shared" si="33"/>
        <v>86.14006362731381</v>
      </c>
    </row>
    <row r="62" spans="1:207" s="20" customFormat="1" ht="13.5" thickBot="1">
      <c r="A62" s="55">
        <v>130000</v>
      </c>
      <c r="B62" s="152" t="s">
        <v>68</v>
      </c>
      <c r="C62" s="102">
        <f>C63+C64</f>
        <v>0</v>
      </c>
      <c r="D62" s="102">
        <f>D63+D64</f>
        <v>16800</v>
      </c>
      <c r="E62" s="102">
        <f>E63+E64</f>
        <v>0</v>
      </c>
      <c r="F62" s="102">
        <f>F63+F64</f>
        <v>16800</v>
      </c>
      <c r="G62" s="102">
        <f>G63+G64</f>
        <v>15666</v>
      </c>
      <c r="H62" s="103">
        <f>H63</f>
        <v>0</v>
      </c>
      <c r="I62" s="104">
        <v>0</v>
      </c>
      <c r="J62" s="104">
        <f aca="true" t="shared" si="40" ref="J62:J77">G62/D62*100</f>
        <v>93.25</v>
      </c>
      <c r="K62" s="104">
        <f t="shared" si="37"/>
        <v>93.25</v>
      </c>
      <c r="L62" s="102">
        <f>L63</f>
        <v>0</v>
      </c>
      <c r="M62" s="102">
        <f>M63</f>
        <v>0</v>
      </c>
      <c r="N62" s="102">
        <f>N63</f>
        <v>0</v>
      </c>
      <c r="O62" s="85">
        <v>0</v>
      </c>
      <c r="P62" s="81">
        <v>0</v>
      </c>
      <c r="Q62" s="74">
        <f t="shared" si="38"/>
        <v>0</v>
      </c>
      <c r="R62" s="74">
        <f t="shared" si="38"/>
        <v>16800</v>
      </c>
      <c r="S62" s="74">
        <f t="shared" si="31"/>
        <v>15666</v>
      </c>
      <c r="T62" s="81">
        <v>0</v>
      </c>
      <c r="U62" s="81">
        <f aca="true" t="shared" si="41" ref="U62:U84">S62/R62*100</f>
        <v>93.25</v>
      </c>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row>
    <row r="63" spans="1:21" s="7" customFormat="1" ht="13.5" thickBot="1">
      <c r="A63" s="56">
        <v>130102</v>
      </c>
      <c r="B63" s="153" t="s">
        <v>58</v>
      </c>
      <c r="C63" s="108">
        <v>0</v>
      </c>
      <c r="D63" s="108">
        <v>5600</v>
      </c>
      <c r="E63" s="108"/>
      <c r="F63" s="108">
        <v>5600</v>
      </c>
      <c r="G63" s="108">
        <v>5598</v>
      </c>
      <c r="H63" s="113"/>
      <c r="I63" s="113">
        <v>0</v>
      </c>
      <c r="J63" s="113">
        <f t="shared" si="40"/>
        <v>99.96428571428572</v>
      </c>
      <c r="K63" s="113">
        <f t="shared" si="37"/>
        <v>99.96428571428572</v>
      </c>
      <c r="L63" s="108">
        <v>0</v>
      </c>
      <c r="M63" s="108">
        <v>0</v>
      </c>
      <c r="N63" s="108">
        <v>0</v>
      </c>
      <c r="O63" s="86">
        <v>0</v>
      </c>
      <c r="P63" s="82">
        <v>0</v>
      </c>
      <c r="Q63" s="76">
        <f t="shared" si="38"/>
        <v>0</v>
      </c>
      <c r="R63" s="76">
        <f t="shared" si="38"/>
        <v>5600</v>
      </c>
      <c r="S63" s="76">
        <f t="shared" si="31"/>
        <v>5598</v>
      </c>
      <c r="T63" s="82">
        <v>0</v>
      </c>
      <c r="U63" s="82">
        <f t="shared" si="41"/>
        <v>99.96428571428572</v>
      </c>
    </row>
    <row r="64" spans="1:21" s="7" customFormat="1" ht="13.5" thickBot="1">
      <c r="A64" s="59">
        <v>130106</v>
      </c>
      <c r="B64" s="171" t="s">
        <v>48</v>
      </c>
      <c r="C64" s="108">
        <v>0</v>
      </c>
      <c r="D64" s="108">
        <v>11200</v>
      </c>
      <c r="E64" s="108"/>
      <c r="F64" s="108">
        <v>11200</v>
      </c>
      <c r="G64" s="108">
        <v>10068</v>
      </c>
      <c r="H64" s="113"/>
      <c r="I64" s="113">
        <v>0</v>
      </c>
      <c r="J64" s="113">
        <f t="shared" si="40"/>
        <v>89.89285714285714</v>
      </c>
      <c r="K64" s="113">
        <f t="shared" si="37"/>
        <v>89.89285714285714</v>
      </c>
      <c r="L64" s="108">
        <v>0</v>
      </c>
      <c r="M64" s="108">
        <v>0</v>
      </c>
      <c r="N64" s="108">
        <v>0</v>
      </c>
      <c r="O64" s="86">
        <v>0</v>
      </c>
      <c r="P64" s="82">
        <v>0</v>
      </c>
      <c r="Q64" s="76">
        <f>L64+C64</f>
        <v>0</v>
      </c>
      <c r="R64" s="76">
        <f>M64+D64</f>
        <v>11200</v>
      </c>
      <c r="S64" s="76">
        <f t="shared" si="31"/>
        <v>10068</v>
      </c>
      <c r="T64" s="82">
        <v>0</v>
      </c>
      <c r="U64" s="82">
        <f t="shared" si="41"/>
        <v>89.89285714285714</v>
      </c>
    </row>
    <row r="65" spans="1:21" s="7" customFormat="1" ht="13.5" hidden="1" thickBot="1">
      <c r="A65" s="60">
        <v>150000</v>
      </c>
      <c r="B65" s="172" t="s">
        <v>69</v>
      </c>
      <c r="C65" s="102">
        <f>C67+C66</f>
        <v>0</v>
      </c>
      <c r="D65" s="102">
        <f aca="true" t="shared" si="42" ref="D65:S65">D67+D66</f>
        <v>0</v>
      </c>
      <c r="E65" s="102">
        <f t="shared" si="42"/>
        <v>0</v>
      </c>
      <c r="F65" s="102">
        <f t="shared" si="42"/>
        <v>0</v>
      </c>
      <c r="G65" s="102">
        <f t="shared" si="42"/>
        <v>0</v>
      </c>
      <c r="H65" s="103">
        <f t="shared" si="42"/>
        <v>0</v>
      </c>
      <c r="I65" s="104" t="e">
        <f t="shared" si="36"/>
        <v>#DIV/0!</v>
      </c>
      <c r="J65" s="104" t="e">
        <f t="shared" si="40"/>
        <v>#DIV/0!</v>
      </c>
      <c r="K65" s="104" t="e">
        <f t="shared" si="37"/>
        <v>#DIV/0!</v>
      </c>
      <c r="L65" s="102">
        <f t="shared" si="42"/>
        <v>0</v>
      </c>
      <c r="M65" s="102">
        <f t="shared" si="42"/>
        <v>0</v>
      </c>
      <c r="N65" s="102">
        <f t="shared" si="42"/>
        <v>0</v>
      </c>
      <c r="O65" s="85" t="e">
        <f aca="true" t="shared" si="43" ref="O65:O84">N65/L65*100</f>
        <v>#DIV/0!</v>
      </c>
      <c r="P65" s="81" t="e">
        <f aca="true" t="shared" si="44" ref="P65:P84">N65/M65*100</f>
        <v>#DIV/0!</v>
      </c>
      <c r="Q65" s="74">
        <f t="shared" si="42"/>
        <v>0</v>
      </c>
      <c r="R65" s="74">
        <f t="shared" si="42"/>
        <v>0</v>
      </c>
      <c r="S65" s="74">
        <f t="shared" si="42"/>
        <v>0</v>
      </c>
      <c r="T65" s="81" t="e">
        <f t="shared" si="39"/>
        <v>#DIV/0!</v>
      </c>
      <c r="U65" s="81" t="e">
        <f t="shared" si="41"/>
        <v>#DIV/0!</v>
      </c>
    </row>
    <row r="66" spans="1:21" s="7" customFormat="1" ht="13.5" hidden="1" thickBot="1">
      <c r="A66" s="61">
        <v>150101</v>
      </c>
      <c r="B66" s="173" t="s">
        <v>51</v>
      </c>
      <c r="C66" s="108">
        <v>0</v>
      </c>
      <c r="D66" s="108">
        <v>0</v>
      </c>
      <c r="E66" s="108"/>
      <c r="F66" s="108">
        <v>0</v>
      </c>
      <c r="G66" s="108">
        <v>0</v>
      </c>
      <c r="H66" s="115"/>
      <c r="I66" s="107" t="e">
        <f t="shared" si="36"/>
        <v>#DIV/0!</v>
      </c>
      <c r="J66" s="113" t="e">
        <f t="shared" si="40"/>
        <v>#DIV/0!</v>
      </c>
      <c r="K66" s="113" t="e">
        <f t="shared" si="37"/>
        <v>#DIV/0!</v>
      </c>
      <c r="L66" s="108">
        <v>0</v>
      </c>
      <c r="M66" s="108">
        <v>0</v>
      </c>
      <c r="N66" s="108">
        <v>0</v>
      </c>
      <c r="O66" s="86" t="e">
        <f t="shared" si="43"/>
        <v>#DIV/0!</v>
      </c>
      <c r="P66" s="82" t="e">
        <f t="shared" si="44"/>
        <v>#DIV/0!</v>
      </c>
      <c r="Q66" s="76">
        <v>0</v>
      </c>
      <c r="R66" s="76">
        <v>0</v>
      </c>
      <c r="S66" s="76">
        <v>0</v>
      </c>
      <c r="T66" s="82" t="e">
        <f t="shared" si="39"/>
        <v>#DIV/0!</v>
      </c>
      <c r="U66" s="82" t="e">
        <f t="shared" si="41"/>
        <v>#DIV/0!</v>
      </c>
    </row>
    <row r="67" spans="1:21" s="7" customFormat="1" ht="13.5" hidden="1" thickBot="1">
      <c r="A67" s="34">
        <v>150201</v>
      </c>
      <c r="B67" s="174" t="s">
        <v>46</v>
      </c>
      <c r="C67" s="108">
        <v>0</v>
      </c>
      <c r="D67" s="108">
        <v>0</v>
      </c>
      <c r="E67" s="108"/>
      <c r="F67" s="108">
        <v>0</v>
      </c>
      <c r="G67" s="108">
        <v>0</v>
      </c>
      <c r="H67" s="113"/>
      <c r="I67" s="107" t="e">
        <f t="shared" si="36"/>
        <v>#DIV/0!</v>
      </c>
      <c r="J67" s="113" t="e">
        <f t="shared" si="40"/>
        <v>#DIV/0!</v>
      </c>
      <c r="K67" s="113" t="e">
        <f t="shared" si="37"/>
        <v>#DIV/0!</v>
      </c>
      <c r="L67" s="108">
        <v>0</v>
      </c>
      <c r="M67" s="108">
        <v>0</v>
      </c>
      <c r="N67" s="108">
        <v>0</v>
      </c>
      <c r="O67" s="86" t="e">
        <f t="shared" si="43"/>
        <v>#DIV/0!</v>
      </c>
      <c r="P67" s="82" t="e">
        <f t="shared" si="44"/>
        <v>#DIV/0!</v>
      </c>
      <c r="Q67" s="76">
        <v>0</v>
      </c>
      <c r="R67" s="76">
        <v>0</v>
      </c>
      <c r="S67" s="76">
        <v>0</v>
      </c>
      <c r="T67" s="82" t="e">
        <f t="shared" si="39"/>
        <v>#DIV/0!</v>
      </c>
      <c r="U67" s="82" t="e">
        <f t="shared" si="41"/>
        <v>#DIV/0!</v>
      </c>
    </row>
    <row r="68" spans="1:21" s="7" customFormat="1" ht="13.5" thickBot="1">
      <c r="A68" s="60">
        <v>180000</v>
      </c>
      <c r="B68" s="172" t="s">
        <v>70</v>
      </c>
      <c r="C68" s="122">
        <v>0</v>
      </c>
      <c r="D68" s="102">
        <v>0</v>
      </c>
      <c r="E68" s="102"/>
      <c r="F68" s="102">
        <f>F69</f>
        <v>0</v>
      </c>
      <c r="G68" s="102">
        <f>G69</f>
        <v>0</v>
      </c>
      <c r="H68" s="104"/>
      <c r="I68" s="104">
        <v>0</v>
      </c>
      <c r="J68" s="104">
        <v>0</v>
      </c>
      <c r="K68" s="104">
        <v>0</v>
      </c>
      <c r="L68" s="102">
        <f>L69</f>
        <v>0</v>
      </c>
      <c r="M68" s="102">
        <f>M69</f>
        <v>200165</v>
      </c>
      <c r="N68" s="102">
        <f>N69</f>
        <v>196484.66</v>
      </c>
      <c r="O68" s="85">
        <v>0</v>
      </c>
      <c r="P68" s="81">
        <f t="shared" si="44"/>
        <v>98.16134688881672</v>
      </c>
      <c r="Q68" s="74">
        <f aca="true" t="shared" si="45" ref="Q68:R75">L68+C68</f>
        <v>0</v>
      </c>
      <c r="R68" s="74">
        <f t="shared" si="45"/>
        <v>200165</v>
      </c>
      <c r="S68" s="74">
        <f aca="true" t="shared" si="46" ref="S68:S73">N68+G68</f>
        <v>196484.66</v>
      </c>
      <c r="T68" s="81">
        <v>0</v>
      </c>
      <c r="U68" s="81">
        <f t="shared" si="41"/>
        <v>98.16134688881672</v>
      </c>
    </row>
    <row r="69" spans="1:21" s="7" customFormat="1" ht="13.5" thickBot="1">
      <c r="A69" s="62">
        <v>180107</v>
      </c>
      <c r="B69" s="175" t="s">
        <v>44</v>
      </c>
      <c r="C69" s="123">
        <v>0</v>
      </c>
      <c r="D69" s="108">
        <v>0</v>
      </c>
      <c r="E69" s="108"/>
      <c r="F69" s="108">
        <v>0</v>
      </c>
      <c r="G69" s="108">
        <v>0</v>
      </c>
      <c r="H69" s="113"/>
      <c r="I69" s="107">
        <v>0</v>
      </c>
      <c r="J69" s="113">
        <v>0</v>
      </c>
      <c r="K69" s="113">
        <v>0</v>
      </c>
      <c r="L69" s="108">
        <v>0</v>
      </c>
      <c r="M69" s="108">
        <v>200165</v>
      </c>
      <c r="N69" s="108">
        <v>196484.66</v>
      </c>
      <c r="O69" s="86">
        <v>0</v>
      </c>
      <c r="P69" s="82">
        <f t="shared" si="44"/>
        <v>98.16134688881672</v>
      </c>
      <c r="Q69" s="76">
        <f t="shared" si="45"/>
        <v>0</v>
      </c>
      <c r="R69" s="76">
        <f t="shared" si="45"/>
        <v>200165</v>
      </c>
      <c r="S69" s="76">
        <f t="shared" si="46"/>
        <v>196484.66</v>
      </c>
      <c r="T69" s="82">
        <v>0</v>
      </c>
      <c r="U69" s="82">
        <f t="shared" si="41"/>
        <v>98.16134688881672</v>
      </c>
    </row>
    <row r="70" spans="1:21" s="7" customFormat="1" ht="13.5" hidden="1" thickBot="1">
      <c r="A70" s="60">
        <v>200000</v>
      </c>
      <c r="B70" s="172" t="s">
        <v>71</v>
      </c>
      <c r="C70" s="122">
        <v>0</v>
      </c>
      <c r="D70" s="102">
        <f>D71</f>
        <v>0</v>
      </c>
      <c r="E70" s="102">
        <f>E71</f>
        <v>0</v>
      </c>
      <c r="F70" s="102">
        <f>F71</f>
        <v>0</v>
      </c>
      <c r="G70" s="102">
        <f>G71</f>
        <v>0</v>
      </c>
      <c r="H70" s="104"/>
      <c r="I70" s="104" t="e">
        <f t="shared" si="36"/>
        <v>#DIV/0!</v>
      </c>
      <c r="J70" s="104" t="e">
        <f t="shared" si="40"/>
        <v>#DIV/0!</v>
      </c>
      <c r="K70" s="104" t="e">
        <f t="shared" si="37"/>
        <v>#DIV/0!</v>
      </c>
      <c r="L70" s="102">
        <v>0</v>
      </c>
      <c r="M70" s="102">
        <v>0</v>
      </c>
      <c r="N70" s="102">
        <v>0</v>
      </c>
      <c r="O70" s="85" t="e">
        <f t="shared" si="43"/>
        <v>#DIV/0!</v>
      </c>
      <c r="P70" s="81" t="e">
        <f t="shared" si="44"/>
        <v>#DIV/0!</v>
      </c>
      <c r="Q70" s="74">
        <f t="shared" si="45"/>
        <v>0</v>
      </c>
      <c r="R70" s="74">
        <f t="shared" si="45"/>
        <v>0</v>
      </c>
      <c r="S70" s="74">
        <f t="shared" si="46"/>
        <v>0</v>
      </c>
      <c r="T70" s="81" t="e">
        <f t="shared" si="39"/>
        <v>#DIV/0!</v>
      </c>
      <c r="U70" s="81" t="e">
        <f t="shared" si="41"/>
        <v>#DIV/0!</v>
      </c>
    </row>
    <row r="71" spans="1:21" s="7" customFormat="1" ht="13.5" hidden="1" thickBot="1">
      <c r="A71" s="62">
        <v>200700</v>
      </c>
      <c r="B71" s="175" t="s">
        <v>60</v>
      </c>
      <c r="C71" s="123">
        <v>0</v>
      </c>
      <c r="D71" s="108">
        <v>0</v>
      </c>
      <c r="E71" s="108"/>
      <c r="F71" s="106">
        <v>0</v>
      </c>
      <c r="G71" s="106">
        <v>0</v>
      </c>
      <c r="H71" s="113"/>
      <c r="I71" s="107" t="e">
        <f t="shared" si="36"/>
        <v>#DIV/0!</v>
      </c>
      <c r="J71" s="113" t="e">
        <f t="shared" si="40"/>
        <v>#DIV/0!</v>
      </c>
      <c r="K71" s="113" t="e">
        <f t="shared" si="37"/>
        <v>#DIV/0!</v>
      </c>
      <c r="L71" s="108">
        <v>0</v>
      </c>
      <c r="M71" s="108">
        <v>0</v>
      </c>
      <c r="N71" s="108">
        <v>0</v>
      </c>
      <c r="O71" s="86" t="e">
        <f t="shared" si="43"/>
        <v>#DIV/0!</v>
      </c>
      <c r="P71" s="82" t="e">
        <f t="shared" si="44"/>
        <v>#DIV/0!</v>
      </c>
      <c r="Q71" s="76">
        <f t="shared" si="45"/>
        <v>0</v>
      </c>
      <c r="R71" s="76">
        <f t="shared" si="45"/>
        <v>0</v>
      </c>
      <c r="S71" s="76">
        <f t="shared" si="46"/>
        <v>0</v>
      </c>
      <c r="T71" s="82" t="e">
        <f t="shared" si="39"/>
        <v>#DIV/0!</v>
      </c>
      <c r="U71" s="82" t="e">
        <f t="shared" si="41"/>
        <v>#DIV/0!</v>
      </c>
    </row>
    <row r="72" spans="1:21" s="7" customFormat="1" ht="13.5" hidden="1" thickBot="1">
      <c r="A72" s="60">
        <v>210000</v>
      </c>
      <c r="B72" s="172" t="s">
        <v>72</v>
      </c>
      <c r="C72" s="122">
        <f>C73</f>
        <v>0</v>
      </c>
      <c r="D72" s="122">
        <f>D73</f>
        <v>0</v>
      </c>
      <c r="E72" s="122">
        <f>E73</f>
        <v>0</v>
      </c>
      <c r="F72" s="122">
        <f>F73</f>
        <v>0</v>
      </c>
      <c r="G72" s="122">
        <f>G73</f>
        <v>0</v>
      </c>
      <c r="H72" s="104"/>
      <c r="I72" s="104" t="e">
        <f t="shared" si="36"/>
        <v>#DIV/0!</v>
      </c>
      <c r="J72" s="104" t="e">
        <f t="shared" si="40"/>
        <v>#DIV/0!</v>
      </c>
      <c r="K72" s="104" t="e">
        <f t="shared" si="37"/>
        <v>#DIV/0!</v>
      </c>
      <c r="L72" s="102">
        <f>L73</f>
        <v>0</v>
      </c>
      <c r="M72" s="102">
        <f>M73</f>
        <v>0</v>
      </c>
      <c r="N72" s="102">
        <f>N73</f>
        <v>0</v>
      </c>
      <c r="O72" s="85" t="e">
        <f t="shared" si="43"/>
        <v>#DIV/0!</v>
      </c>
      <c r="P72" s="81" t="e">
        <f t="shared" si="44"/>
        <v>#DIV/0!</v>
      </c>
      <c r="Q72" s="74">
        <f t="shared" si="45"/>
        <v>0</v>
      </c>
      <c r="R72" s="74">
        <f t="shared" si="45"/>
        <v>0</v>
      </c>
      <c r="S72" s="74">
        <f t="shared" si="46"/>
        <v>0</v>
      </c>
      <c r="T72" s="81" t="e">
        <f t="shared" si="39"/>
        <v>#DIV/0!</v>
      </c>
      <c r="U72" s="81" t="e">
        <f t="shared" si="41"/>
        <v>#DIV/0!</v>
      </c>
    </row>
    <row r="73" spans="1:21" s="7" customFormat="1" ht="13.5" hidden="1" thickBot="1">
      <c r="A73" s="62">
        <v>210105</v>
      </c>
      <c r="B73" s="175" t="s">
        <v>63</v>
      </c>
      <c r="C73" s="123">
        <v>0</v>
      </c>
      <c r="D73" s="108">
        <v>0</v>
      </c>
      <c r="E73" s="108"/>
      <c r="F73" s="106">
        <v>0</v>
      </c>
      <c r="G73" s="106">
        <v>0</v>
      </c>
      <c r="H73" s="113"/>
      <c r="I73" s="107" t="e">
        <f t="shared" si="36"/>
        <v>#DIV/0!</v>
      </c>
      <c r="J73" s="113" t="e">
        <f t="shared" si="40"/>
        <v>#DIV/0!</v>
      </c>
      <c r="K73" s="113" t="e">
        <f t="shared" si="37"/>
        <v>#DIV/0!</v>
      </c>
      <c r="L73" s="108">
        <v>0</v>
      </c>
      <c r="M73" s="108">
        <v>0</v>
      </c>
      <c r="N73" s="108">
        <v>0</v>
      </c>
      <c r="O73" s="90" t="e">
        <f t="shared" si="43"/>
        <v>#DIV/0!</v>
      </c>
      <c r="P73" s="91" t="e">
        <f t="shared" si="44"/>
        <v>#DIV/0!</v>
      </c>
      <c r="Q73" s="89">
        <f t="shared" si="45"/>
        <v>0</v>
      </c>
      <c r="R73" s="76">
        <f t="shared" si="45"/>
        <v>0</v>
      </c>
      <c r="S73" s="76">
        <f t="shared" si="46"/>
        <v>0</v>
      </c>
      <c r="T73" s="82" t="e">
        <f t="shared" si="39"/>
        <v>#DIV/0!</v>
      </c>
      <c r="U73" s="82" t="e">
        <f t="shared" si="41"/>
        <v>#DIV/0!</v>
      </c>
    </row>
    <row r="74" spans="1:21" s="7" customFormat="1" ht="13.5" hidden="1" thickBot="1">
      <c r="A74" s="60">
        <v>240000</v>
      </c>
      <c r="B74" s="172" t="s">
        <v>73</v>
      </c>
      <c r="C74" s="122">
        <f>C75+C76</f>
        <v>0</v>
      </c>
      <c r="D74" s="102">
        <f aca="true" t="shared" si="47" ref="D74:S74">D75+D76</f>
        <v>0</v>
      </c>
      <c r="E74" s="102">
        <f t="shared" si="47"/>
        <v>0</v>
      </c>
      <c r="F74" s="102">
        <f t="shared" si="47"/>
        <v>0</v>
      </c>
      <c r="G74" s="102">
        <f t="shared" si="47"/>
        <v>0</v>
      </c>
      <c r="H74" s="103">
        <f t="shared" si="47"/>
        <v>0</v>
      </c>
      <c r="I74" s="104" t="e">
        <f t="shared" si="36"/>
        <v>#DIV/0!</v>
      </c>
      <c r="J74" s="104" t="e">
        <f t="shared" si="40"/>
        <v>#DIV/0!</v>
      </c>
      <c r="K74" s="104" t="e">
        <f t="shared" si="37"/>
        <v>#DIV/0!</v>
      </c>
      <c r="L74" s="102">
        <f t="shared" si="47"/>
        <v>0</v>
      </c>
      <c r="M74" s="102">
        <f t="shared" si="47"/>
        <v>0</v>
      </c>
      <c r="N74" s="102">
        <f>N75+N76</f>
        <v>0</v>
      </c>
      <c r="O74" s="85" t="e">
        <f t="shared" si="43"/>
        <v>#DIV/0!</v>
      </c>
      <c r="P74" s="81" t="e">
        <f t="shared" si="44"/>
        <v>#DIV/0!</v>
      </c>
      <c r="Q74" s="74">
        <f t="shared" si="45"/>
        <v>0</v>
      </c>
      <c r="R74" s="74">
        <f t="shared" si="47"/>
        <v>0</v>
      </c>
      <c r="S74" s="74">
        <f t="shared" si="47"/>
        <v>0</v>
      </c>
      <c r="T74" s="81" t="e">
        <f t="shared" si="39"/>
        <v>#DIV/0!</v>
      </c>
      <c r="U74" s="81" t="e">
        <f t="shared" si="41"/>
        <v>#DIV/0!</v>
      </c>
    </row>
    <row r="75" spans="1:21" s="7" customFormat="1" ht="13.5" hidden="1" thickBot="1">
      <c r="A75" s="34">
        <v>240601</v>
      </c>
      <c r="B75" s="167" t="s">
        <v>45</v>
      </c>
      <c r="C75" s="108">
        <v>0</v>
      </c>
      <c r="D75" s="108">
        <v>0</v>
      </c>
      <c r="E75" s="108"/>
      <c r="F75" s="108">
        <v>0</v>
      </c>
      <c r="G75" s="108">
        <v>0</v>
      </c>
      <c r="H75" s="113"/>
      <c r="I75" s="113" t="e">
        <f t="shared" si="36"/>
        <v>#DIV/0!</v>
      </c>
      <c r="J75" s="113" t="e">
        <f t="shared" si="40"/>
        <v>#DIV/0!</v>
      </c>
      <c r="K75" s="113" t="e">
        <f t="shared" si="37"/>
        <v>#DIV/0!</v>
      </c>
      <c r="L75" s="108">
        <v>0</v>
      </c>
      <c r="M75" s="108">
        <v>0</v>
      </c>
      <c r="N75" s="108">
        <v>0</v>
      </c>
      <c r="O75" s="86" t="e">
        <f t="shared" si="43"/>
        <v>#DIV/0!</v>
      </c>
      <c r="P75" s="82" t="e">
        <f t="shared" si="44"/>
        <v>#DIV/0!</v>
      </c>
      <c r="Q75" s="76">
        <f t="shared" si="45"/>
        <v>0</v>
      </c>
      <c r="R75" s="76">
        <f t="shared" si="45"/>
        <v>0</v>
      </c>
      <c r="S75" s="76">
        <f>N75+E75</f>
        <v>0</v>
      </c>
      <c r="T75" s="82" t="e">
        <f t="shared" si="39"/>
        <v>#DIV/0!</v>
      </c>
      <c r="U75" s="82" t="e">
        <f t="shared" si="41"/>
        <v>#DIV/0!</v>
      </c>
    </row>
    <row r="76" spans="1:21" s="7" customFormat="1" ht="13.5" hidden="1" thickBot="1">
      <c r="A76" s="62">
        <v>240602</v>
      </c>
      <c r="B76" s="175" t="s">
        <v>52</v>
      </c>
      <c r="C76" s="108">
        <v>0</v>
      </c>
      <c r="D76" s="108">
        <v>0</v>
      </c>
      <c r="E76" s="108"/>
      <c r="F76" s="108">
        <v>0</v>
      </c>
      <c r="G76" s="108">
        <v>0</v>
      </c>
      <c r="H76" s="113"/>
      <c r="I76" s="113" t="e">
        <f t="shared" si="36"/>
        <v>#DIV/0!</v>
      </c>
      <c r="J76" s="113" t="e">
        <f t="shared" si="40"/>
        <v>#DIV/0!</v>
      </c>
      <c r="K76" s="113" t="e">
        <f t="shared" si="37"/>
        <v>#DIV/0!</v>
      </c>
      <c r="L76" s="108">
        <v>0</v>
      </c>
      <c r="M76" s="108">
        <v>0</v>
      </c>
      <c r="N76" s="108">
        <v>0</v>
      </c>
      <c r="O76" s="86" t="e">
        <f t="shared" si="43"/>
        <v>#DIV/0!</v>
      </c>
      <c r="P76" s="82" t="e">
        <f t="shared" si="44"/>
        <v>#DIV/0!</v>
      </c>
      <c r="Q76" s="76">
        <f>L76+C76</f>
        <v>0</v>
      </c>
      <c r="R76" s="76">
        <f>M76+D76</f>
        <v>0</v>
      </c>
      <c r="S76" s="76">
        <f>N76+E76</f>
        <v>0</v>
      </c>
      <c r="T76" s="82" t="e">
        <f t="shared" si="39"/>
        <v>#DIV/0!</v>
      </c>
      <c r="U76" s="82" t="e">
        <f t="shared" si="41"/>
        <v>#DIV/0!</v>
      </c>
    </row>
    <row r="77" spans="1:21" ht="13.5" thickBot="1">
      <c r="A77" s="55">
        <v>250000</v>
      </c>
      <c r="B77" s="152" t="s">
        <v>88</v>
      </c>
      <c r="C77" s="102">
        <f>C79+C78</f>
        <v>0</v>
      </c>
      <c r="D77" s="102">
        <f>D79+D78</f>
        <v>5215166</v>
      </c>
      <c r="E77" s="102">
        <f>E79+E78</f>
        <v>9969</v>
      </c>
      <c r="F77" s="102">
        <f>F79+F78</f>
        <v>5215166</v>
      </c>
      <c r="G77" s="102">
        <f>G79+G78</f>
        <v>4588927.71</v>
      </c>
      <c r="H77" s="104">
        <f>G77/E77*100</f>
        <v>46031.97622630153</v>
      </c>
      <c r="I77" s="104">
        <v>0</v>
      </c>
      <c r="J77" s="104">
        <f t="shared" si="40"/>
        <v>87.99197782007322</v>
      </c>
      <c r="K77" s="104">
        <f t="shared" si="37"/>
        <v>87.99197782007322</v>
      </c>
      <c r="L77" s="102">
        <f aca="true" t="shared" si="48" ref="L77:S77">L79</f>
        <v>0</v>
      </c>
      <c r="M77" s="102">
        <f t="shared" si="48"/>
        <v>92455.82</v>
      </c>
      <c r="N77" s="102">
        <f t="shared" si="48"/>
        <v>90373.8</v>
      </c>
      <c r="O77" s="85">
        <v>0</v>
      </c>
      <c r="P77" s="81">
        <v>0</v>
      </c>
      <c r="Q77" s="74">
        <f t="shared" si="48"/>
        <v>0</v>
      </c>
      <c r="R77" s="74">
        <f t="shared" si="48"/>
        <v>5307621.82</v>
      </c>
      <c r="S77" s="74">
        <f t="shared" si="48"/>
        <v>4679301.51</v>
      </c>
      <c r="T77" s="81">
        <v>0</v>
      </c>
      <c r="U77" s="81">
        <f t="shared" si="41"/>
        <v>88.16192390286012</v>
      </c>
    </row>
    <row r="78" spans="1:207" s="9" customFormat="1" ht="27.75" customHeight="1" hidden="1" thickBot="1">
      <c r="A78" s="39">
        <v>250203</v>
      </c>
      <c r="B78" s="176" t="s">
        <v>59</v>
      </c>
      <c r="C78" s="108">
        <v>0</v>
      </c>
      <c r="D78" s="108">
        <v>0</v>
      </c>
      <c r="E78" s="108"/>
      <c r="F78" s="108">
        <v>0</v>
      </c>
      <c r="G78" s="108">
        <v>0</v>
      </c>
      <c r="H78" s="113"/>
      <c r="I78" s="113" t="e">
        <f>G78/C78*100</f>
        <v>#DIV/0!</v>
      </c>
      <c r="J78" s="113" t="e">
        <f>H78/D78*100</f>
        <v>#DIV/0!</v>
      </c>
      <c r="K78" s="113" t="e">
        <f>I78/E78*100</f>
        <v>#DIV/0!</v>
      </c>
      <c r="L78" s="108">
        <v>0</v>
      </c>
      <c r="M78" s="108">
        <v>0</v>
      </c>
      <c r="N78" s="108">
        <v>0</v>
      </c>
      <c r="O78" s="86" t="e">
        <f t="shared" si="43"/>
        <v>#DIV/0!</v>
      </c>
      <c r="P78" s="82" t="e">
        <f t="shared" si="44"/>
        <v>#DIV/0!</v>
      </c>
      <c r="Q78" s="76">
        <f aca="true" t="shared" si="49" ref="Q78:R80">L78+C78</f>
        <v>0</v>
      </c>
      <c r="R78" s="76">
        <f t="shared" si="49"/>
        <v>0</v>
      </c>
      <c r="S78" s="76">
        <f>N78+G78</f>
        <v>0</v>
      </c>
      <c r="T78" s="82" t="e">
        <f t="shared" si="39"/>
        <v>#DIV/0!</v>
      </c>
      <c r="U78" s="82" t="e">
        <f t="shared" si="41"/>
        <v>#DIV/0!</v>
      </c>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row>
    <row r="79" spans="1:207" s="9" customFormat="1" ht="13.5" thickBot="1">
      <c r="A79" s="39">
        <v>250404</v>
      </c>
      <c r="B79" s="151" t="s">
        <v>41</v>
      </c>
      <c r="C79" s="108">
        <v>0</v>
      </c>
      <c r="D79" s="108">
        <v>5215166</v>
      </c>
      <c r="E79" s="108">
        <v>9969</v>
      </c>
      <c r="F79" s="108">
        <v>5215166</v>
      </c>
      <c r="G79" s="108">
        <v>4588927.71</v>
      </c>
      <c r="H79" s="113">
        <f>G79/E79*100</f>
        <v>46031.97622630153</v>
      </c>
      <c r="I79" s="113">
        <v>0</v>
      </c>
      <c r="J79" s="113">
        <f>G79/D79*100</f>
        <v>87.99197782007322</v>
      </c>
      <c r="K79" s="113">
        <f>G79/F79*100</f>
        <v>87.99197782007322</v>
      </c>
      <c r="L79" s="108">
        <v>0</v>
      </c>
      <c r="M79" s="108">
        <v>92455.82</v>
      </c>
      <c r="N79" s="108">
        <v>90373.8</v>
      </c>
      <c r="O79" s="86">
        <v>0</v>
      </c>
      <c r="P79" s="82">
        <v>0</v>
      </c>
      <c r="Q79" s="76">
        <f t="shared" si="49"/>
        <v>0</v>
      </c>
      <c r="R79" s="76">
        <f t="shared" si="49"/>
        <v>5307621.82</v>
      </c>
      <c r="S79" s="76">
        <f>N79+G79</f>
        <v>4679301.51</v>
      </c>
      <c r="T79" s="82">
        <v>0</v>
      </c>
      <c r="U79" s="82">
        <f t="shared" si="41"/>
        <v>88.16192390286012</v>
      </c>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row>
    <row r="80" spans="1:207" s="10" customFormat="1" ht="15.75" thickBot="1">
      <c r="A80" s="63"/>
      <c r="B80" s="177" t="s">
        <v>42</v>
      </c>
      <c r="C80" s="124">
        <f>C15+C17+C27+C56+C60+C62+C77+C68+C74+C65+C70+C72</f>
        <v>343174617.99</v>
      </c>
      <c r="D80" s="124">
        <f>D15+D17+D27+D56+D60+D62+D77+D68+D74+D65+D70+D72</f>
        <v>480677152.89</v>
      </c>
      <c r="E80" s="124" t="e">
        <f>E15+E17+E27+E56+E60+E62+E77+E68+E74+E65+E70+E72</f>
        <v>#REF!</v>
      </c>
      <c r="F80" s="124">
        <f>F15+F17+F27+F56+F60+F62+F77+F68+F74+F65+F70+F72</f>
        <v>480677152.76</v>
      </c>
      <c r="G80" s="124">
        <f>G15+G17+G27+G56+G60+G62+G77+G68+G74+G65+G70+G72</f>
        <v>468558380.11999995</v>
      </c>
      <c r="H80" s="125" t="e">
        <f>G80/E80*100</f>
        <v>#REF!</v>
      </c>
      <c r="I80" s="125">
        <f>G80/C80*100</f>
        <v>136.53643234583672</v>
      </c>
      <c r="J80" s="125">
        <f>G80/D80*100</f>
        <v>97.47881240097689</v>
      </c>
      <c r="K80" s="125">
        <f>G80/F80*100</f>
        <v>97.47881242734022</v>
      </c>
      <c r="L80" s="124">
        <f>L15+L17+L27+L56+L60+L62+L77+L68+L74+L65</f>
        <v>9665941</v>
      </c>
      <c r="M80" s="124">
        <f>M15+M17+M27+M56+M60+M62+M77+M68+M74+M65</f>
        <v>19841053.51</v>
      </c>
      <c r="N80" s="124">
        <f>N15+N17+N27+N56+N60+N62+N77+N68+N74+N65</f>
        <v>17653438.270000003</v>
      </c>
      <c r="O80" s="93">
        <f t="shared" si="43"/>
        <v>182.6354854638571</v>
      </c>
      <c r="P80" s="92">
        <f t="shared" si="44"/>
        <v>88.97429897612328</v>
      </c>
      <c r="Q80" s="80">
        <f t="shared" si="49"/>
        <v>352840558.99</v>
      </c>
      <c r="R80" s="80">
        <f t="shared" si="49"/>
        <v>500518206.4</v>
      </c>
      <c r="S80" s="80">
        <f>N80+G80</f>
        <v>486211818.3899999</v>
      </c>
      <c r="T80" s="92">
        <f t="shared" si="39"/>
        <v>137.79929942911687</v>
      </c>
      <c r="U80" s="92">
        <f t="shared" si="41"/>
        <v>97.14168479246752</v>
      </c>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row>
    <row r="81" spans="1:21" ht="13.5" thickBot="1">
      <c r="A81" s="56"/>
      <c r="B81" s="153"/>
      <c r="C81" s="108"/>
      <c r="D81" s="108"/>
      <c r="E81" s="108"/>
      <c r="F81" s="108"/>
      <c r="G81" s="108"/>
      <c r="H81" s="113"/>
      <c r="I81" s="113"/>
      <c r="J81" s="113"/>
      <c r="K81" s="113"/>
      <c r="L81" s="108"/>
      <c r="M81" s="108"/>
      <c r="N81" s="108"/>
      <c r="O81" s="86"/>
      <c r="P81" s="82"/>
      <c r="Q81" s="76"/>
      <c r="R81" s="76"/>
      <c r="S81" s="76"/>
      <c r="T81" s="82"/>
      <c r="U81" s="82"/>
    </row>
    <row r="82" spans="1:21" ht="13.5" thickBot="1">
      <c r="A82" s="64"/>
      <c r="B82" s="155"/>
      <c r="C82" s="108"/>
      <c r="D82" s="108"/>
      <c r="E82" s="108"/>
      <c r="F82" s="108"/>
      <c r="G82" s="108"/>
      <c r="H82" s="113"/>
      <c r="I82" s="113"/>
      <c r="J82" s="113"/>
      <c r="K82" s="113"/>
      <c r="L82" s="108"/>
      <c r="M82" s="108"/>
      <c r="N82" s="108"/>
      <c r="O82" s="86"/>
      <c r="P82" s="82"/>
      <c r="Q82" s="76"/>
      <c r="R82" s="76"/>
      <c r="S82" s="76"/>
      <c r="T82" s="82"/>
      <c r="U82" s="82"/>
    </row>
    <row r="83" spans="1:21" ht="13.5" thickBot="1">
      <c r="A83" s="57"/>
      <c r="B83" s="156"/>
      <c r="C83" s="108"/>
      <c r="D83" s="108"/>
      <c r="E83" s="108"/>
      <c r="F83" s="108"/>
      <c r="G83" s="114"/>
      <c r="H83" s="113"/>
      <c r="I83" s="113"/>
      <c r="J83" s="113"/>
      <c r="K83" s="113"/>
      <c r="L83" s="108"/>
      <c r="M83" s="108"/>
      <c r="N83" s="108"/>
      <c r="O83" s="86"/>
      <c r="P83" s="82"/>
      <c r="Q83" s="76"/>
      <c r="R83" s="76"/>
      <c r="S83" s="76"/>
      <c r="T83" s="82"/>
      <c r="U83" s="82"/>
    </row>
    <row r="84" spans="1:207" s="25" customFormat="1" ht="13.5" thickBot="1">
      <c r="A84" s="65"/>
      <c r="B84" s="178" t="s">
        <v>43</v>
      </c>
      <c r="C84" s="126">
        <f>C80</f>
        <v>343174617.99</v>
      </c>
      <c r="D84" s="127">
        <f>D80</f>
        <v>480677152.89</v>
      </c>
      <c r="E84" s="128" t="e">
        <f>E80</f>
        <v>#REF!</v>
      </c>
      <c r="F84" s="129">
        <f>F80</f>
        <v>480677152.76</v>
      </c>
      <c r="G84" s="109">
        <f>G80</f>
        <v>468558380.11999995</v>
      </c>
      <c r="H84" s="130" t="e">
        <f>G84/E84*100</f>
        <v>#REF!</v>
      </c>
      <c r="I84" s="131">
        <f>G84/C84*100</f>
        <v>136.53643234583672</v>
      </c>
      <c r="J84" s="111">
        <f>G84/D84*100</f>
        <v>97.47881240097689</v>
      </c>
      <c r="K84" s="130">
        <f>G84/F84*100</f>
        <v>97.47881242734022</v>
      </c>
      <c r="L84" s="109">
        <f>L80</f>
        <v>9665941</v>
      </c>
      <c r="M84" s="132">
        <f>M80</f>
        <v>19841053.51</v>
      </c>
      <c r="N84" s="126">
        <f>N80</f>
        <v>17653438.270000003</v>
      </c>
      <c r="O84" s="95">
        <f t="shared" si="43"/>
        <v>182.6354854638571</v>
      </c>
      <c r="P84" s="83">
        <f t="shared" si="44"/>
        <v>88.97429897612328</v>
      </c>
      <c r="Q84" s="94">
        <f>L84+C84</f>
        <v>352840558.99</v>
      </c>
      <c r="R84" s="75">
        <f>R80</f>
        <v>500518206.4</v>
      </c>
      <c r="S84" s="94">
        <f>S80</f>
        <v>486211818.3899999</v>
      </c>
      <c r="T84" s="83">
        <f t="shared" si="39"/>
        <v>137.79929942911687</v>
      </c>
      <c r="U84" s="83">
        <f t="shared" si="41"/>
        <v>97.14168479246752</v>
      </c>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row>
    <row r="85" spans="1:21" ht="18.75">
      <c r="A85" s="66"/>
      <c r="B85" s="67" t="s">
        <v>64</v>
      </c>
      <c r="C85" s="68"/>
      <c r="D85" s="68"/>
      <c r="E85" s="69"/>
      <c r="F85" s="69"/>
      <c r="G85" s="70"/>
      <c r="H85" s="69"/>
      <c r="I85" s="69"/>
      <c r="J85" s="71"/>
      <c r="K85" s="69"/>
      <c r="L85" s="70"/>
      <c r="M85" s="72"/>
      <c r="N85" s="69"/>
      <c r="O85" s="69"/>
      <c r="P85" s="69"/>
      <c r="Q85" s="70"/>
      <c r="R85" s="73"/>
      <c r="S85" s="73"/>
      <c r="T85" s="69"/>
      <c r="U85" s="69"/>
    </row>
    <row r="86" spans="1:21" ht="15.75">
      <c r="A86" s="1"/>
      <c r="B86" s="5"/>
      <c r="C86" s="140"/>
      <c r="D86" s="140"/>
      <c r="E86" s="141"/>
      <c r="F86" s="141"/>
      <c r="G86" s="142"/>
      <c r="H86" s="143"/>
      <c r="I86" s="143"/>
      <c r="J86" s="144"/>
      <c r="K86" s="143"/>
      <c r="L86" s="143"/>
      <c r="M86" s="2"/>
      <c r="N86" s="2"/>
      <c r="O86" s="3"/>
      <c r="P86" s="3"/>
      <c r="Q86" s="2"/>
      <c r="R86" s="2"/>
      <c r="S86" s="4"/>
      <c r="T86" s="1"/>
      <c r="U86" s="1"/>
    </row>
    <row r="87" spans="2:21" ht="15.75">
      <c r="B87" s="145" t="s">
        <v>103</v>
      </c>
      <c r="C87" s="146"/>
      <c r="D87" s="146"/>
      <c r="E87" s="33"/>
      <c r="F87" s="1"/>
      <c r="G87" s="147"/>
      <c r="H87" s="148"/>
      <c r="I87" s="32"/>
      <c r="J87" s="149"/>
      <c r="K87" s="32"/>
      <c r="L87" s="31"/>
      <c r="M87" s="31"/>
      <c r="N87" s="31"/>
      <c r="O87" s="32"/>
      <c r="P87" s="32"/>
      <c r="Q87" s="31"/>
      <c r="R87" s="5"/>
      <c r="S87" s="2" t="s">
        <v>104</v>
      </c>
      <c r="T87" s="32"/>
      <c r="U87" s="32"/>
    </row>
    <row r="88" spans="2:21" ht="15.75">
      <c r="B88" s="5"/>
      <c r="C88" s="133"/>
      <c r="D88" s="133"/>
      <c r="E88" s="69"/>
      <c r="F88" s="69"/>
      <c r="G88" s="69"/>
      <c r="H88" s="69"/>
      <c r="I88" s="69"/>
      <c r="J88" s="71"/>
      <c r="K88" s="69"/>
      <c r="L88" s="70"/>
      <c r="M88" s="70"/>
      <c r="N88" s="70"/>
      <c r="O88" s="32"/>
      <c r="P88" s="32"/>
      <c r="Q88" s="31"/>
      <c r="R88" s="31"/>
      <c r="S88" s="31"/>
      <c r="T88" s="32"/>
      <c r="U88" s="32"/>
    </row>
    <row r="89" spans="3:21" ht="12.75">
      <c r="C89" s="133"/>
      <c r="D89" s="133"/>
      <c r="E89" s="69"/>
      <c r="F89" s="69"/>
      <c r="G89" s="69"/>
      <c r="H89" s="69"/>
      <c r="I89" s="69"/>
      <c r="J89" s="71"/>
      <c r="K89" s="69"/>
      <c r="L89" s="70"/>
      <c r="M89" s="70"/>
      <c r="N89" s="70"/>
      <c r="O89" s="32"/>
      <c r="P89" s="32"/>
      <c r="Q89" s="31"/>
      <c r="R89" s="31"/>
      <c r="S89" s="31"/>
      <c r="T89" s="32"/>
      <c r="U89" s="32"/>
    </row>
    <row r="90" spans="1:21" ht="12.75">
      <c r="A90" s="9"/>
      <c r="B90" s="9"/>
      <c r="C90" s="134"/>
      <c r="D90" s="134"/>
      <c r="E90" s="134"/>
      <c r="F90" s="134"/>
      <c r="G90" s="134"/>
      <c r="H90" s="134"/>
      <c r="I90" s="134"/>
      <c r="J90" s="135"/>
      <c r="K90" s="134"/>
      <c r="L90" s="134"/>
      <c r="M90" s="134"/>
      <c r="N90" s="134"/>
      <c r="O90" s="11"/>
      <c r="P90" s="11"/>
      <c r="Q90" s="11"/>
      <c r="R90" s="11"/>
      <c r="S90" s="11"/>
      <c r="T90" s="11"/>
      <c r="U90" s="11"/>
    </row>
    <row r="91" spans="1:21" ht="12.75">
      <c r="A91" s="9"/>
      <c r="B91" s="9"/>
      <c r="C91" s="134"/>
      <c r="D91" s="134"/>
      <c r="E91" s="134"/>
      <c r="F91" s="134"/>
      <c r="G91" s="134"/>
      <c r="H91" s="134"/>
      <c r="I91" s="134"/>
      <c r="J91" s="135"/>
      <c r="K91" s="134"/>
      <c r="L91" s="134"/>
      <c r="M91" s="134"/>
      <c r="N91" s="134"/>
      <c r="O91" s="11"/>
      <c r="P91" s="11"/>
      <c r="Q91" s="11"/>
      <c r="R91" s="11"/>
      <c r="S91" s="11"/>
      <c r="T91" s="11"/>
      <c r="U91" s="11"/>
    </row>
    <row r="92" spans="1:21" ht="12.75">
      <c r="A92" s="9"/>
      <c r="B92" s="9"/>
      <c r="C92" s="134"/>
      <c r="D92" s="134"/>
      <c r="E92" s="134"/>
      <c r="F92" s="134"/>
      <c r="G92" s="134"/>
      <c r="H92" s="134"/>
      <c r="I92" s="134"/>
      <c r="J92" s="135"/>
      <c r="K92" s="134"/>
      <c r="L92" s="134"/>
      <c r="M92" s="134"/>
      <c r="N92" s="134"/>
      <c r="O92" s="11"/>
      <c r="P92" s="11"/>
      <c r="Q92" s="11"/>
      <c r="R92" s="11"/>
      <c r="S92" s="11"/>
      <c r="T92" s="11"/>
      <c r="U92" s="11"/>
    </row>
    <row r="93" spans="1:21" ht="12.75">
      <c r="A93" s="9"/>
      <c r="B93" s="9"/>
      <c r="C93" s="134"/>
      <c r="D93" s="134"/>
      <c r="E93" s="134"/>
      <c r="F93" s="134"/>
      <c r="G93" s="134"/>
      <c r="H93" s="134"/>
      <c r="I93" s="134"/>
      <c r="J93" s="134"/>
      <c r="K93" s="134"/>
      <c r="L93" s="134"/>
      <c r="M93" s="134"/>
      <c r="N93" s="134"/>
      <c r="O93" s="11"/>
      <c r="P93" s="11"/>
      <c r="Q93" s="11"/>
      <c r="R93" s="11"/>
      <c r="S93" s="11"/>
      <c r="T93" s="11"/>
      <c r="U93" s="11"/>
    </row>
    <row r="94" spans="7:9" ht="12.75">
      <c r="G94" s="136"/>
      <c r="I94" s="136"/>
    </row>
    <row r="95" spans="3:14" ht="12.75">
      <c r="C95" s="136"/>
      <c r="D95" s="137"/>
      <c r="F95" s="136"/>
      <c r="G95" s="136"/>
      <c r="L95" s="136"/>
      <c r="M95" s="136"/>
      <c r="N95" s="136"/>
    </row>
    <row r="96" spans="4:13" ht="12.75">
      <c r="D96" s="138"/>
      <c r="M96" s="136"/>
    </row>
    <row r="104" ht="12.75">
      <c r="B104" s="26"/>
    </row>
    <row r="109" spans="7:14" ht="12.75">
      <c r="G109" s="139"/>
      <c r="I109" s="137"/>
      <c r="N109" s="139"/>
    </row>
    <row r="123" ht="12.75">
      <c r="G123" s="139"/>
    </row>
  </sheetData>
  <sheetProtection/>
  <mergeCells count="22">
    <mergeCell ref="D4:L5"/>
    <mergeCell ref="A30:A31"/>
    <mergeCell ref="M30:M31"/>
    <mergeCell ref="N30:N31"/>
    <mergeCell ref="U30:U31"/>
    <mergeCell ref="R30:R31"/>
    <mergeCell ref="S30:S31"/>
    <mergeCell ref="T30:T31"/>
    <mergeCell ref="C30:C31"/>
    <mergeCell ref="D30:D31"/>
    <mergeCell ref="F30:F31"/>
    <mergeCell ref="I30:I31"/>
    <mergeCell ref="J30:J31"/>
    <mergeCell ref="Q8:U8"/>
    <mergeCell ref="C8:K8"/>
    <mergeCell ref="L8:P8"/>
    <mergeCell ref="G30:G31"/>
    <mergeCell ref="O30:O31"/>
    <mergeCell ref="P30:P31"/>
    <mergeCell ref="Q30:Q31"/>
    <mergeCell ref="K30:K31"/>
    <mergeCell ref="L30:L31"/>
  </mergeCells>
  <printOptions/>
  <pageMargins left="0.21" right="0.2" top="0.1968503937007874" bottom="0.1968503937007874" header="0.1968503937007874" footer="0.1968503937007874"/>
  <pageSetup fitToHeight="2" fitToWidth="2"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2017-02-07T09:45:50Z</cp:lastPrinted>
  <dcterms:created xsi:type="dcterms:W3CDTF">1996-10-08T23:32:33Z</dcterms:created>
  <dcterms:modified xsi:type="dcterms:W3CDTF">2017-02-07T09:45:52Z</dcterms:modified>
  <cp:category/>
  <cp:version/>
  <cp:contentType/>
  <cp:contentStatus/>
</cp:coreProperties>
</file>