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Додаток 2" sheetId="1" r:id="rId1"/>
    <sheet name="Додаток 3" sheetId="2" r:id="rId2"/>
  </sheets>
  <definedNames>
    <definedName name="_xlnm.Print_Area" localSheetId="0">'Додаток 2'!$A$1:$Q$80</definedName>
    <definedName name="_xlnm.Print_Area" localSheetId="1">'Додаток 3'!$A$1:$R$107</definedName>
  </definedNames>
  <calcPr fullCalcOnLoad="1"/>
</workbook>
</file>

<file path=xl/comments1.xml><?xml version="1.0" encoding="utf-8"?>
<comments xmlns="http://schemas.openxmlformats.org/spreadsheetml/2006/main">
  <authors>
    <author/>
  </authors>
  <commentList>
    <comment ref="J10" authorId="0">
      <text>
        <r>
          <rPr>
            <b/>
            <sz val="8"/>
            <color indexed="8"/>
            <rFont val="Tahoma"/>
            <family val="2"/>
          </rPr>
          <t xml:space="preserve">User:
</t>
        </r>
        <r>
          <rPr>
            <sz val="8"/>
            <color indexed="8"/>
            <rFont val="Tahoma"/>
            <family val="2"/>
          </rPr>
          <t/>
        </r>
      </text>
    </comment>
  </commentList>
</comments>
</file>

<file path=xl/comments2.xml><?xml version="1.0" encoding="utf-8"?>
<comments xmlns="http://schemas.openxmlformats.org/spreadsheetml/2006/main">
  <authors>
    <author/>
  </authors>
  <commentList>
    <comment ref="K10" authorId="0">
      <text>
        <r>
          <rPr>
            <b/>
            <sz val="8"/>
            <color indexed="8"/>
            <rFont val="Tahoma"/>
            <family val="2"/>
          </rPr>
          <t xml:space="preserve">User:
</t>
        </r>
        <r>
          <rPr>
            <sz val="8"/>
            <color indexed="8"/>
            <rFont val="Tahoma"/>
            <family val="2"/>
          </rPr>
          <t/>
        </r>
      </text>
    </comment>
  </commentList>
</comments>
</file>

<file path=xl/sharedStrings.xml><?xml version="1.0" encoding="utf-8"?>
<sst xmlns="http://schemas.openxmlformats.org/spreadsheetml/2006/main" count="370" uniqueCount="198">
  <si>
    <t>Додаток 2</t>
  </si>
  <si>
    <t>до рішення районної у місті ради</t>
  </si>
  <si>
    <t>Від 06.07.2017 № 2</t>
  </si>
  <si>
    <t>Розподіл  видатків  бюджету  району  у  місті  на  2017рік за тимчасовою класифікацією видатків та кредитування місцевих бюджетів</t>
  </si>
  <si>
    <t>грн.</t>
  </si>
  <si>
    <t>Код програмної класифікації видатків та кредитування місцевого бюджету</t>
  </si>
  <si>
    <t>Код ТПКВКМБ/ТКВКБМС</t>
  </si>
  <si>
    <t>Код ФКВКБ</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</si>
  <si>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</si>
  <si>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 xml:space="preserve"> Видатки загального  фонду</t>
  </si>
  <si>
    <t xml:space="preserve">                                          Видатки спеціального фонду</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</si>
  <si>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</si>
  <si>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</si>
  <si>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</si>
  <si>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</si>
  <si>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</si>
  <si>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</si>
  <si>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</si>
  <si>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</si>
  <si>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</si>
  <si>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</si>
  <si>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</si>
  <si>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</si>
  <si>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</si>
  <si>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</si>
  <si>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</si>
  <si>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0100</t>
  </si>
  <si>
    <t>Державне управління, всього</t>
  </si>
  <si>
    <t>0170</t>
  </si>
  <si>
    <t>0111</t>
  </si>
  <si>
    <t>1000</t>
  </si>
  <si>
    <t>Освіта, всього</t>
  </si>
  <si>
    <t>1010</t>
  </si>
  <si>
    <t>0910</t>
  </si>
  <si>
    <t>Дошкільна освіта</t>
  </si>
  <si>
    <t>1060</t>
  </si>
  <si>
    <t>3000</t>
  </si>
  <si>
    <t>Соціальний захист та соціальне забезпечення, всього</t>
  </si>
  <si>
    <t>3011</t>
  </si>
  <si>
    <t>1030</t>
  </si>
  <si>
    <t>3012</t>
  </si>
  <si>
    <t>3013</t>
  </si>
  <si>
    <t>1070</t>
  </si>
  <si>
    <t>3015</t>
  </si>
  <si>
    <t>3016</t>
  </si>
  <si>
    <t>3021</t>
  </si>
  <si>
    <t>3026</t>
  </si>
  <si>
    <t>3033</t>
  </si>
  <si>
    <t>3034</t>
  </si>
  <si>
    <t>3041</t>
  </si>
  <si>
    <t>1040</t>
  </si>
  <si>
    <t>3042</t>
  </si>
  <si>
    <t>3043</t>
  </si>
  <si>
    <t>3044</t>
  </si>
  <si>
    <t>3045</t>
  </si>
  <si>
    <t>3046</t>
  </si>
  <si>
    <t>3047</t>
  </si>
  <si>
    <t>3048</t>
  </si>
  <si>
    <t>3049</t>
  </si>
  <si>
    <t>3080</t>
  </si>
  <si>
    <t>1020</t>
  </si>
  <si>
    <t>3202</t>
  </si>
  <si>
    <t>3240</t>
  </si>
  <si>
    <t>1050</t>
  </si>
  <si>
    <t>3400</t>
  </si>
  <si>
    <t>1090</t>
  </si>
  <si>
    <t>4000</t>
  </si>
  <si>
    <t>4040</t>
  </si>
  <si>
    <t>0829</t>
  </si>
  <si>
    <t>Видатки на заходи, передбачені державними і місцевими програмами розвитку і мистецтва</t>
  </si>
  <si>
    <t>6000</t>
  </si>
  <si>
    <t>Житлово-комунальне господарство,всього</t>
  </si>
  <si>
    <t>6060</t>
  </si>
  <si>
    <t>0620</t>
  </si>
  <si>
    <t>Благоустрій  міст, сіл, селищ</t>
  </si>
  <si>
    <t>7400</t>
  </si>
  <si>
    <t>7500</t>
  </si>
  <si>
    <t>0411</t>
  </si>
  <si>
    <t>8000</t>
  </si>
  <si>
    <t>8600</t>
  </si>
  <si>
    <t>0133</t>
  </si>
  <si>
    <t>Всього:</t>
  </si>
  <si>
    <t>Голова районної у місті  ради</t>
  </si>
  <si>
    <t>А.В.Атаманенко</t>
  </si>
  <si>
    <t>Додаток 3</t>
  </si>
  <si>
    <t>від 07.06.17 № 2</t>
  </si>
  <si>
    <t xml:space="preserve">Розподіл  видатків  бюджету  району  у  місті  на  2017рік </t>
  </si>
  <si>
    <t>Код програмної класифікації видатків та кредитування місцевих бюджетів</t>
  </si>
  <si>
    <t xml:space="preserve">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</si>
  <si>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 xml:space="preserve"> Загальний  фонд</t>
  </si>
  <si>
    <t>Спеціальний фонд</t>
  </si>
  <si>
    <t>0100000</t>
  </si>
  <si>
    <t>Шевченківська районна у місті Дніпрі рада, всього:</t>
  </si>
  <si>
    <t>у тому числі:</t>
  </si>
  <si>
    <t>Державне управління</t>
  </si>
  <si>
    <t>0110170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</si>
  <si>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t>
  </si>
  <si>
    <t>Соціальний захист та соціальне забезпечення</t>
  </si>
  <si>
    <t>0113131</t>
  </si>
  <si>
    <t>3131</t>
  </si>
  <si>
    <t xml:space="preserve">Центри соціальних служб для сім"ї, дітей та молоді </t>
  </si>
  <si>
    <t>0113143</t>
  </si>
  <si>
    <t>3143</t>
  </si>
  <si>
    <t>Інші заходи та заклади молодіжної політики</t>
  </si>
  <si>
    <t>Культура і мистецтво</t>
  </si>
  <si>
    <t>0114040</t>
  </si>
  <si>
    <t>Інші послуги, пов'язані з економічною діяльністю</t>
  </si>
  <si>
    <t>0117500</t>
  </si>
  <si>
    <t>Інші заходи, пов"язані з економічною діяльністю</t>
  </si>
  <si>
    <t>4100000</t>
  </si>
  <si>
    <t xml:space="preserve"> Відділ комунального господарства  Шевченківської районної у місти Дніпрі ради , всього:</t>
  </si>
  <si>
    <t>в тому числі:</t>
  </si>
  <si>
    <t>4110170</t>
  </si>
  <si>
    <t>Житлово-комунальне господарство</t>
  </si>
  <si>
    <t>4116060</t>
  </si>
  <si>
    <t>1500000</t>
  </si>
  <si>
    <t>Управління соціальної політики Шевченківської районної у місті Дніпрі ради, всього:</t>
  </si>
  <si>
    <t>1510170</t>
  </si>
  <si>
    <t>Освіта</t>
  </si>
  <si>
    <t>1511060</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</si>
  <si>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t>
  </si>
  <si>
    <r>
      <t>у тому числі за рахунок субвенції з державного бюджету</t>
    </r>
    <r>
      <rPr>
        <sz val="10"/>
        <rFont val="Arial Cyr"/>
        <family val="2"/>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t>
    </r>
  </si>
  <si>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</si>
  <si>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</si>
  <si>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r>
      <t>у тому числі за рахунок субвенції з державного бюджету місцевим бюджетам</t>
    </r>
    <r>
      <rPr>
        <sz val="10"/>
        <rFont val="Arial Cyr"/>
        <family val="2"/>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</si>
  <si>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t>1513012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</si>
  <si>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t>
  </si>
  <si>
    <t xml:space="preserve">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</si>
  <si>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r>
      <t xml:space="preserve">у тому числі за рахунок  субвенції з державого бюджету </t>
    </r>
    <r>
      <rPr>
        <sz val="10"/>
        <rFont val="Arial Cyr"/>
        <family val="2"/>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</si>
  <si>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</si>
  <si>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</si>
  <si>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r>
      <t xml:space="preserve">у тому числі за рахунок  субвенції з державого бюджету </t>
    </r>
    <r>
      <rPr>
        <sz val="10"/>
        <rFont val="Arial Cyr"/>
        <family val="2"/>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</si>
  <si>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1513015</t>
  </si>
  <si>
    <t>Надання пільг багатодітним сім"ям на житлово-комунальні послуги</t>
  </si>
  <si>
    <t>1513016</t>
  </si>
  <si>
    <t>Надання субсидій  населенню для відшкодування витрат на оплату житлово-комунальних послуг</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</si>
  <si>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</si>
  <si>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</si>
  <si>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r>
      <t xml:space="preserve">у тому числі за рахунок субвенції з державного бюджету                                                                                </t>
    </r>
    <r>
      <rPr>
        <sz val="10"/>
        <rFont val="Arial Cyr"/>
        <family val="2"/>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</si>
  <si>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t>1513026</t>
  </si>
  <si>
    <t>Надання субсидій населенню для відшкодування витрат на придбання твердого та рідкого пічного побутового палива і скрапленого газу</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</si>
  <si>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</si>
  <si>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t>
  </si>
  <si>
    <t>1513034</t>
  </si>
  <si>
    <t>Надання пільг окремим категоріям громадян з оплати послуг зв"язку</t>
  </si>
  <si>
    <t>1513041</t>
  </si>
  <si>
    <t>Надання допомоги у зв"язку з вагітністю і пологами</t>
  </si>
  <si>
    <r>
      <t xml:space="preserve">у тому числі за рахунок субвенції з державного бюджету  </t>
    </r>
    <r>
      <rPr>
        <sz val="10"/>
        <rFont val="Arial Cyr"/>
        <family val="2"/>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</si>
  <si>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t>1513042</t>
  </si>
  <si>
    <t>Надання допомоги до досягнення дитиною трирічного віку</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</si>
  <si>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</si>
  <si>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</si>
  <si>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</si>
  <si>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</si>
  <si>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</si>
  <si>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</si>
  <si>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</si>
  <si>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</si>
  <si>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</si>
  <si>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</si>
  <si>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</si>
  <si>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r>
      <t>Надання державної соціальної допомоги малозабезпеченим сім</t>
    </r>
    <r>
      <rPr>
        <sz val="10"/>
        <rFont val="Bookman Old Style"/>
        <family val="1"/>
      </rPr>
      <t>’</t>
    </r>
    <r>
      <rPr>
        <sz val="10"/>
        <rFont val="Arial Cyr"/>
        <family val="2"/>
      </rPr>
      <t>ям</t>
    </r>
  </si>
  <si>
    <t>1513049</t>
  </si>
  <si>
    <t>Надання державної соціальної допомоги інвалідам з дитинства та дітям-інвалідам</t>
  </si>
  <si>
    <t>1513080</t>
  </si>
  <si>
    <t>Надання допомоги по догляду за інвалідами I чи II групи внаслідок психічного розладу</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</si>
  <si>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</si>
  <si>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</si>
  <si>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</si>
  <si>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1513181</t>
  </si>
  <si>
    <t>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</si>
  <si>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</si>
  <si>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1513202</t>
  </si>
  <si>
    <t>Надання фінансової  підтримки громадським організаціям інвалідів і ветеранів, діяльність яких має соціальну спрямованість</t>
  </si>
  <si>
    <t>1513240</t>
  </si>
  <si>
    <t>Організація та проведення громадських робіт</t>
  </si>
  <si>
    <t>в тому числі субвенція з міського бюджету</t>
  </si>
  <si>
    <t>1513400</t>
  </si>
  <si>
    <t>Інші видатки на соціальний захист населення</t>
  </si>
  <si>
    <t>в тому числі за рахунок субвенції з міського бюджету</t>
  </si>
  <si>
    <t>Видатки, не віднесені до основних груп</t>
  </si>
  <si>
    <t>1518600</t>
  </si>
  <si>
    <t>Інші видатки</t>
  </si>
  <si>
    <t xml:space="preserve"> Відділ освіти Шевченківської районної у місті Дніпрі ради, всього:</t>
  </si>
  <si>
    <t>1010170</t>
  </si>
  <si>
    <t>1011010</t>
  </si>
  <si>
    <t>2000000</t>
  </si>
  <si>
    <t xml:space="preserve"> Управління-служба у справах дітей Шевченківської районної у місті Дніпрі ради, всього</t>
  </si>
  <si>
    <t>2010170</t>
  </si>
  <si>
    <t>2011060</t>
  </si>
  <si>
    <t>2013112</t>
  </si>
  <si>
    <t>3112</t>
  </si>
  <si>
    <t>Заходи державної політики з питань дітей та їх соціального захисту</t>
  </si>
  <si>
    <t>7500000</t>
  </si>
  <si>
    <t xml:space="preserve"> Фінансове управління Шевченківської районної у місті Дніпрі ради, всього:</t>
  </si>
  <si>
    <t>7510170</t>
  </si>
  <si>
    <t>Голова  районної у місті  ради</t>
  </si>
  <si>
    <t xml:space="preserve"> </t>
  </si>
</sst>
</file>

<file path=xl/styles.xml><?xml version="1.0" encoding="utf-8"?>
<styleSheet xmlns="http://schemas.openxmlformats.org/spreadsheetml/2006/main">
  <numFmts count="5">
    <numFmt numFmtId="164" formatCode="GENERAL"/>
    <numFmt numFmtId="165" formatCode="DD/MM/YYYY"/>
    <numFmt numFmtId="166" formatCode="@"/>
    <numFmt numFmtId="167" formatCode="0"/>
    <numFmt numFmtId="168" formatCode="0.000"/>
  </numFmts>
  <fonts count="37">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10"/>
      <name val="Arial Cyr"/>
      <family val="2"/>
    </font>
    <font>
      <b/>
      <sz val="12"/>
      <name val="Arial Cyr"/>
      <family val="2"/>
    </font>
    <font>
      <b/>
      <sz val="11"/>
      <name val="Arial Cyr"/>
      <family val="2"/>
    </font>
    <font>
      <b/>
      <sz val="12"/>
      <name val="Times New Roman"/>
      <family val="1"/>
    </font>
    <font>
      <b/>
      <sz val="10"/>
      <name val="Arial Cyr"/>
      <family val="2"/>
    </font>
    <font>
      <sz val="12"/>
      <name val="Times New Roman"/>
      <family val="1"/>
    </font>
    <font>
      <sz val="12"/>
      <name val="Arial Cyr"/>
      <family val="2"/>
    </font>
    <font>
      <b/>
      <sz val="8"/>
      <color indexed="8"/>
      <name val="Tahoma"/>
      <family val="2"/>
    </font>
    <font>
      <sz val="8"/>
      <color indexed="8"/>
      <name val="Tahoma"/>
      <family val="2"/>
    </font>
    <font>
      <sz val="11"/>
      <name val="Arial Cyr"/>
      <family val="2"/>
    </font>
    <font>
      <i/>
      <sz val="11"/>
      <name val="Arial Cyr"/>
      <family val="2"/>
    </font>
    <font>
      <i/>
      <sz val="12"/>
      <name val="Times New Roman"/>
      <family val="1"/>
    </font>
    <font>
      <b/>
      <sz val="11"/>
      <name val="Arial"/>
      <family val="2"/>
    </font>
    <font>
      <b/>
      <sz val="10"/>
      <name val="Arial"/>
      <family val="2"/>
    </font>
    <font>
      <sz val="10"/>
      <name val="Bookman Old Style"/>
      <family val="1"/>
    </font>
    <font>
      <i/>
      <sz val="10"/>
      <name val="Arial Cyr"/>
      <family val="2"/>
    </font>
    <font>
      <i/>
      <sz val="11"/>
      <name val="Arial"/>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59"/>
      </left>
      <right style="medium">
        <color indexed="59"/>
      </right>
      <top style="medium">
        <color indexed="59"/>
      </top>
      <bottom>
        <color indexed="63"/>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color indexed="63"/>
      </left>
      <right>
        <color indexed="63"/>
      </right>
      <top>
        <color indexed="63"/>
      </top>
      <bottom style="medium">
        <color indexed="59"/>
      </bottom>
    </border>
    <border>
      <left style="medium">
        <color indexed="59"/>
      </left>
      <right>
        <color indexed="63"/>
      </right>
      <top style="medium">
        <color indexed="59"/>
      </top>
      <bottom style="medium">
        <color indexed="59"/>
      </bottom>
    </border>
    <border>
      <left style="medium">
        <color indexed="59"/>
      </left>
      <right style="medium">
        <color indexed="59"/>
      </right>
      <top>
        <color indexed="63"/>
      </top>
      <bottom style="medium">
        <color indexed="59"/>
      </bottom>
    </border>
    <border>
      <left style="medium">
        <color indexed="59"/>
      </left>
      <right>
        <color indexed="63"/>
      </right>
      <top style="medium">
        <color indexed="59"/>
      </top>
      <bottom style="thin">
        <color indexed="59"/>
      </bottom>
    </border>
    <border>
      <left style="medium">
        <color indexed="59"/>
      </left>
      <right>
        <color indexed="63"/>
      </right>
      <top style="thin">
        <color indexed="59"/>
      </top>
      <bottom style="medium">
        <color indexed="59"/>
      </bottom>
    </border>
    <border>
      <left>
        <color indexed="63"/>
      </left>
      <right style="medium">
        <color indexed="59"/>
      </right>
      <top style="medium">
        <color indexed="59"/>
      </top>
      <bottom>
        <color indexed="63"/>
      </bottom>
    </border>
    <border>
      <left>
        <color indexed="63"/>
      </left>
      <right>
        <color indexed="63"/>
      </right>
      <top style="medium">
        <color indexed="59"/>
      </top>
      <bottom style="medium">
        <color indexed="59"/>
      </bottom>
    </border>
    <border>
      <left style="thin">
        <color indexed="59"/>
      </left>
      <right>
        <color indexed="63"/>
      </right>
      <top style="medium">
        <color indexed="59"/>
      </top>
      <bottom style="medium">
        <color indexed="59"/>
      </bottom>
    </border>
    <border>
      <left>
        <color indexed="63"/>
      </left>
      <right style="thin">
        <color indexed="59"/>
      </right>
      <top style="medium">
        <color indexed="59"/>
      </top>
      <bottom style="medium">
        <color indexed="59"/>
      </bottom>
    </border>
    <border>
      <left style="medium">
        <color indexed="59"/>
      </left>
      <right style="medium">
        <color indexed="59"/>
      </right>
      <top>
        <color indexed="63"/>
      </top>
      <bottom>
        <color indexed="63"/>
      </bottom>
    </border>
    <border>
      <left>
        <color indexed="63"/>
      </left>
      <right style="thin">
        <color indexed="59"/>
      </right>
      <top>
        <color indexed="63"/>
      </top>
      <bottom>
        <color indexed="63"/>
      </bottom>
    </border>
    <border>
      <left>
        <color indexed="63"/>
      </left>
      <right style="thin">
        <color indexed="59"/>
      </right>
      <top style="medium">
        <color indexed="59"/>
      </top>
      <bottom>
        <color indexed="63"/>
      </bottom>
    </border>
    <border>
      <left>
        <color indexed="63"/>
      </left>
      <right>
        <color indexed="63"/>
      </right>
      <top style="medium">
        <color indexed="59"/>
      </top>
      <bottom>
        <color indexed="63"/>
      </bottom>
    </border>
    <border>
      <left style="thin">
        <color indexed="59"/>
      </left>
      <right style="medium">
        <color indexed="59"/>
      </right>
      <top style="thin">
        <color indexed="59"/>
      </top>
      <bottom style="thin">
        <color indexed="59"/>
      </bottom>
    </border>
    <border>
      <left style="medium">
        <color indexed="59"/>
      </left>
      <right style="medium">
        <color indexed="59"/>
      </right>
      <top style="thin">
        <color indexed="59"/>
      </top>
      <bottom style="thin">
        <color indexed="59"/>
      </bottom>
    </border>
    <border>
      <left>
        <color indexed="63"/>
      </left>
      <right style="thin">
        <color indexed="59"/>
      </right>
      <top style="thin">
        <color indexed="59"/>
      </top>
      <bottom style="thin">
        <color indexed="59"/>
      </bottom>
    </border>
    <border>
      <left style="medium">
        <color indexed="59"/>
      </left>
      <right style="medium">
        <color indexed="59"/>
      </right>
      <top>
        <color indexed="63"/>
      </top>
      <bottom style="thin">
        <color indexed="59"/>
      </bottom>
    </border>
    <border>
      <left>
        <color indexed="63"/>
      </left>
      <right style="thin">
        <color indexed="59"/>
      </right>
      <top>
        <color indexed="63"/>
      </top>
      <bottom style="thin">
        <color indexed="59"/>
      </bottom>
    </border>
    <border>
      <left>
        <color indexed="63"/>
      </left>
      <right>
        <color indexed="63"/>
      </right>
      <top>
        <color indexed="63"/>
      </top>
      <bottom style="thin">
        <color indexed="59"/>
      </bottom>
    </border>
    <border>
      <left style="medium">
        <color indexed="59"/>
      </left>
      <right style="medium">
        <color indexed="59"/>
      </right>
      <top style="thin">
        <color indexed="59"/>
      </top>
      <bottom>
        <color indexed="63"/>
      </bottom>
    </border>
    <border>
      <left>
        <color indexed="63"/>
      </left>
      <right style="thin">
        <color indexed="59"/>
      </right>
      <top style="thin">
        <color indexed="59"/>
      </top>
      <bottom>
        <color indexed="63"/>
      </bottom>
    </border>
    <border>
      <left>
        <color indexed="63"/>
      </left>
      <right>
        <color indexed="63"/>
      </right>
      <top style="thin">
        <color indexed="59"/>
      </top>
      <bottom>
        <color indexed="63"/>
      </bottom>
    </border>
    <border>
      <left>
        <color indexed="63"/>
      </left>
      <right>
        <color indexed="63"/>
      </right>
      <top style="thin">
        <color indexed="59"/>
      </top>
      <bottom style="thin">
        <color indexed="59"/>
      </bottom>
    </border>
    <border>
      <left style="medium">
        <color indexed="59"/>
      </left>
      <right style="medium">
        <color indexed="59"/>
      </right>
      <top style="thin">
        <color indexed="59"/>
      </top>
      <bottom style="medium">
        <color indexed="59"/>
      </bottom>
    </border>
    <border>
      <left>
        <color indexed="63"/>
      </left>
      <right style="thin">
        <color indexed="59"/>
      </right>
      <top style="thin">
        <color indexed="59"/>
      </top>
      <bottom style="medium">
        <color indexed="59"/>
      </bottom>
    </border>
    <border>
      <left>
        <color indexed="63"/>
      </left>
      <right>
        <color indexed="63"/>
      </right>
      <top style="thin">
        <color indexed="59"/>
      </top>
      <bottom style="medium">
        <color indexed="59"/>
      </bottom>
    </border>
    <border>
      <left style="medium">
        <color indexed="59"/>
      </left>
      <right style="medium">
        <color indexed="59"/>
      </right>
      <top style="medium">
        <color indexed="59"/>
      </top>
      <bottom style="thin">
        <color indexed="59"/>
      </bottom>
    </border>
    <border>
      <left style="thin">
        <color indexed="59"/>
      </left>
      <right style="thin">
        <color indexed="59"/>
      </right>
      <top style="thin">
        <color indexed="59"/>
      </top>
      <bottom style="medium">
        <color indexed="59"/>
      </bottom>
    </border>
    <border>
      <left style="thin">
        <color indexed="59"/>
      </left>
      <right>
        <color indexed="63"/>
      </right>
      <top style="thin">
        <color indexed="59"/>
      </top>
      <bottom style="medium">
        <color indexed="59"/>
      </bottom>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color indexed="63"/>
      </left>
      <right style="thin">
        <color indexed="59"/>
      </right>
      <top style="medium">
        <color indexed="59"/>
      </top>
      <bottom style="thin">
        <color indexed="59"/>
      </bottom>
    </border>
    <border>
      <left>
        <color indexed="63"/>
      </left>
      <right>
        <color indexed="63"/>
      </right>
      <top style="medium">
        <color indexed="59"/>
      </top>
      <bottom style="thin">
        <color indexed="59"/>
      </bottom>
    </border>
    <border>
      <left style="thin">
        <color indexed="59"/>
      </left>
      <right style="thin">
        <color indexed="59"/>
      </right>
      <top style="medium">
        <color indexed="59"/>
      </top>
      <bottom style="medium">
        <color indexed="59"/>
      </bottom>
    </border>
    <border>
      <left style="thin">
        <color indexed="59"/>
      </left>
      <right style="thin">
        <color indexed="59"/>
      </right>
      <top>
        <color indexed="63"/>
      </top>
      <bottom>
        <color indexed="63"/>
      </bottom>
    </border>
    <border>
      <left style="thin">
        <color indexed="59"/>
      </left>
      <right>
        <color indexed="63"/>
      </right>
      <top>
        <color indexed="63"/>
      </top>
      <bottom>
        <color indexed="63"/>
      </bottom>
    </border>
    <border>
      <left style="medium">
        <color indexed="59"/>
      </left>
      <right>
        <color indexed="63"/>
      </right>
      <top style="medium">
        <color indexed="59"/>
      </top>
      <bottom>
        <color indexed="63"/>
      </bottom>
    </border>
    <border>
      <left style="medium">
        <color indexed="59"/>
      </left>
      <right>
        <color indexed="63"/>
      </right>
      <top>
        <color indexed="63"/>
      </top>
      <bottom>
        <color indexed="63"/>
      </bottom>
    </border>
    <border>
      <left style="thin">
        <color indexed="59"/>
      </left>
      <right>
        <color indexed="63"/>
      </right>
      <top style="medium">
        <color indexed="59"/>
      </top>
      <bottom>
        <color indexed="63"/>
      </bottom>
    </border>
    <border>
      <left style="medium">
        <color indexed="59"/>
      </left>
      <right>
        <color indexed="63"/>
      </right>
      <top>
        <color indexed="63"/>
      </top>
      <bottom style="thin">
        <color indexed="59"/>
      </bottom>
    </border>
    <border>
      <left>
        <color indexed="63"/>
      </left>
      <right style="medium">
        <color indexed="59"/>
      </right>
      <top>
        <color indexed="63"/>
      </top>
      <bottom style="thin">
        <color indexed="59"/>
      </bottom>
    </border>
    <border>
      <left style="medium">
        <color indexed="59"/>
      </left>
      <right>
        <color indexed="63"/>
      </right>
      <top style="thin">
        <color indexed="59"/>
      </top>
      <bottom style="thin">
        <color indexed="59"/>
      </bottom>
    </border>
    <border>
      <left>
        <color indexed="63"/>
      </left>
      <right style="medium">
        <color indexed="59"/>
      </right>
      <top style="thin">
        <color indexed="59"/>
      </top>
      <bottom style="thin">
        <color indexed="59"/>
      </bottom>
    </border>
    <border>
      <left style="medium">
        <color indexed="59"/>
      </left>
      <right>
        <color indexed="63"/>
      </right>
      <top style="thin">
        <color indexed="59"/>
      </top>
      <bottom>
        <color indexed="63"/>
      </bottom>
    </border>
    <border>
      <left>
        <color indexed="63"/>
      </left>
      <right style="medium">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color indexed="63"/>
      </right>
      <top>
        <color indexed="63"/>
      </top>
      <bottom style="thin">
        <color indexed="59"/>
      </bottom>
    </border>
    <border>
      <left>
        <color indexed="63"/>
      </left>
      <right style="medium">
        <color indexed="59"/>
      </right>
      <top style="thin">
        <color indexed="59"/>
      </top>
      <bottom style="medium">
        <color indexed="59"/>
      </bottom>
    </border>
    <border>
      <left>
        <color indexed="63"/>
      </left>
      <right style="medium">
        <color indexed="59"/>
      </right>
      <top style="medium">
        <color indexed="59"/>
      </top>
      <bottom style="thin">
        <color indexed="59"/>
      </bottom>
    </border>
    <border>
      <left style="thin">
        <color indexed="59"/>
      </left>
      <right style="thin">
        <color indexed="59"/>
      </right>
      <top style="medium">
        <color indexed="59"/>
      </top>
      <bottom style="thin">
        <color indexed="59"/>
      </bottom>
    </border>
    <border>
      <left style="thin">
        <color indexed="59"/>
      </left>
      <right>
        <color indexed="63"/>
      </right>
      <top style="medium">
        <color indexed="59"/>
      </top>
      <bottom style="thin">
        <color indexed="59"/>
      </bottom>
    </border>
    <border>
      <left>
        <color indexed="63"/>
      </left>
      <right style="medium">
        <color indexed="59"/>
      </right>
      <top>
        <color indexed="63"/>
      </top>
      <bottom style="medium">
        <color indexed="59"/>
      </bottom>
    </border>
    <border>
      <left>
        <color indexed="63"/>
      </left>
      <right style="thin">
        <color indexed="59"/>
      </right>
      <top>
        <color indexed="63"/>
      </top>
      <bottom style="medium">
        <color indexed="59"/>
      </bottom>
    </border>
    <border>
      <left style="thin">
        <color indexed="59"/>
      </left>
      <right style="thin">
        <color indexed="59"/>
      </right>
      <top>
        <color indexed="63"/>
      </top>
      <bottom style="medium">
        <color indexed="59"/>
      </bottom>
    </border>
    <border>
      <left style="thin">
        <color indexed="59"/>
      </left>
      <right>
        <color indexed="63"/>
      </right>
      <top>
        <color indexed="63"/>
      </top>
      <bottom style="medium">
        <color indexed="59"/>
      </bottom>
    </border>
    <border>
      <left>
        <color indexed="63"/>
      </left>
      <right style="medium">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color indexed="63"/>
      </right>
      <top style="thin">
        <color indexed="59"/>
      </top>
      <bottom>
        <color indexed="63"/>
      </bottom>
    </border>
    <border>
      <left style="thin">
        <color indexed="59"/>
      </left>
      <right style="medium">
        <color indexed="59"/>
      </right>
      <top>
        <color indexed="63"/>
      </top>
      <bottom>
        <color indexed="63"/>
      </bottom>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20" borderId="1" applyNumberFormat="0" applyAlignment="0" applyProtection="0"/>
    <xf numFmtId="164" fontId="7" fillId="0" borderId="3"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10" fillId="0" borderId="6" applyNumberFormat="0" applyFill="0" applyAlignment="0" applyProtection="0"/>
    <xf numFmtId="164" fontId="11" fillId="21" borderId="7" applyNumberFormat="0" applyAlignment="0" applyProtection="0"/>
    <xf numFmtId="164" fontId="12" fillId="0" borderId="0" applyNumberFormat="0" applyFill="0" applyBorder="0" applyAlignment="0" applyProtection="0"/>
    <xf numFmtId="164" fontId="13" fillId="22" borderId="0" applyNumberFormat="0" applyBorder="0" applyAlignment="0" applyProtection="0"/>
    <xf numFmtId="164" fontId="1" fillId="0" borderId="0">
      <alignment/>
      <protection/>
    </xf>
    <xf numFmtId="164" fontId="14" fillId="3" borderId="0" applyNumberFormat="0" applyBorder="0" applyAlignment="0" applyProtection="0"/>
    <xf numFmtId="164" fontId="15" fillId="0" borderId="0" applyNumberFormat="0" applyFill="0" applyBorder="0" applyAlignment="0" applyProtection="0"/>
    <xf numFmtId="164" fontId="0" fillId="23" borderId="8" applyNumberFormat="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8" fillId="4" borderId="0" applyNumberFormat="0" applyBorder="0" applyAlignment="0" applyProtection="0"/>
  </cellStyleXfs>
  <cellXfs count="328">
    <xf numFmtId="164" fontId="0" fillId="0" borderId="0" xfId="0" applyAlignment="1">
      <alignment/>
    </xf>
    <xf numFmtId="164" fontId="0" fillId="24" borderId="0" xfId="0" applyFill="1" applyAlignment="1">
      <alignment/>
    </xf>
    <xf numFmtId="164" fontId="0" fillId="24" borderId="0" xfId="0" applyFill="1" applyAlignment="1">
      <alignment wrapText="1"/>
    </xf>
    <xf numFmtId="164" fontId="0" fillId="0" borderId="0" xfId="0" applyFill="1" applyAlignment="1">
      <alignment/>
    </xf>
    <xf numFmtId="165" fontId="19" fillId="24" borderId="0" xfId="0" applyNumberFormat="1" applyFont="1" applyFill="1" applyAlignment="1">
      <alignment/>
    </xf>
    <xf numFmtId="164" fontId="20" fillId="24" borderId="0" xfId="0" applyFont="1" applyFill="1" applyBorder="1" applyAlignment="1">
      <alignment horizontal="center" wrapText="1"/>
    </xf>
    <xf numFmtId="164" fontId="20" fillId="24" borderId="0" xfId="0" applyFont="1" applyFill="1" applyAlignment="1">
      <alignment/>
    </xf>
    <xf numFmtId="164" fontId="20" fillId="24" borderId="0" xfId="0" applyFont="1" applyFill="1" applyAlignment="1">
      <alignment wrapText="1"/>
    </xf>
    <xf numFmtId="164" fontId="0" fillId="24" borderId="0" xfId="0" applyFont="1" applyFill="1" applyAlignment="1">
      <alignment horizontal="left"/>
    </xf>
    <xf numFmtId="164" fontId="0" fillId="0" borderId="10" xfId="0" applyFont="1" applyFill="1" applyBorder="1" applyAlignment="1">
      <alignment horizontal="center" vertical="center" wrapText="1"/>
    </xf>
    <xf numFmtId="164" fontId="0" fillId="0" borderId="11" xfId="0" applyFont="1" applyFill="1" applyBorder="1" applyAlignment="1">
      <alignment horizontal="center" vertical="center" wrapText="1"/>
    </xf>
    <xf numFmtId="164" fontId="0" fillId="0" borderId="12" xfId="0" applyFont="1" applyFill="1" applyBorder="1" applyAlignment="1">
      <alignment vertical="center" wrapText="1"/>
    </xf>
    <xf numFmtId="164" fontId="21" fillId="0" borderId="12" xfId="0" applyFont="1" applyFill="1" applyBorder="1" applyAlignment="1">
      <alignment horizontal="center" wrapText="1"/>
    </xf>
    <xf numFmtId="164" fontId="21" fillId="0" borderId="11" xfId="0" applyFont="1" applyFill="1" applyBorder="1" applyAlignment="1">
      <alignment wrapText="1"/>
    </xf>
    <xf numFmtId="164" fontId="0" fillId="0" borderId="11" xfId="0" applyFont="1" applyFill="1" applyBorder="1" applyAlignment="1">
      <alignment vertical="center" wrapText="1"/>
    </xf>
    <xf numFmtId="164" fontId="0" fillId="0" borderId="12" xfId="0" applyFont="1" applyFill="1" applyBorder="1" applyAlignment="1">
      <alignment horizontal="center" vertical="center" wrapText="1"/>
    </xf>
    <xf numFmtId="164" fontId="0" fillId="0" borderId="11" xfId="0" applyFont="1" applyFill="1" applyBorder="1" applyAlignment="1">
      <alignment horizontal="center" wrapText="1"/>
    </xf>
    <xf numFmtId="164" fontId="0" fillId="0" borderId="13" xfId="0" applyFont="1" applyFill="1" applyBorder="1" applyAlignment="1">
      <alignment horizontal="center" vertical="center" wrapText="1"/>
    </xf>
    <xf numFmtId="164" fontId="0" fillId="0" borderId="11" xfId="0" applyFont="1" applyFill="1" applyBorder="1" applyAlignment="1">
      <alignment wrapText="1"/>
    </xf>
    <xf numFmtId="164" fontId="0" fillId="0" borderId="14" xfId="0" applyFont="1" applyFill="1" applyBorder="1" applyAlignment="1">
      <alignment horizontal="center" wrapText="1"/>
    </xf>
    <xf numFmtId="164" fontId="0" fillId="0" borderId="15" xfId="0" applyFont="1" applyFill="1" applyBorder="1" applyAlignment="1">
      <alignment horizontal="center" vertical="center" wrapText="1"/>
    </xf>
    <xf numFmtId="164" fontId="0" fillId="0" borderId="16" xfId="0" applyFont="1" applyFill="1" applyBorder="1" applyAlignment="1">
      <alignment horizontal="center"/>
    </xf>
    <xf numFmtId="164" fontId="0" fillId="0" borderId="17" xfId="0" applyFont="1" applyFill="1" applyBorder="1" applyAlignment="1">
      <alignment horizontal="center" vertical="center" wrapText="1"/>
    </xf>
    <xf numFmtId="164" fontId="0" fillId="24" borderId="10" xfId="0" applyFill="1" applyBorder="1" applyAlignment="1">
      <alignment horizontal="center"/>
    </xf>
    <xf numFmtId="164" fontId="0" fillId="24" borderId="18" xfId="0" applyFill="1" applyBorder="1" applyAlignment="1">
      <alignment horizontal="center" wrapText="1"/>
    </xf>
    <xf numFmtId="164" fontId="0" fillId="24" borderId="14" xfId="0" applyFill="1" applyBorder="1" applyAlignment="1">
      <alignment horizontal="center"/>
    </xf>
    <xf numFmtId="164" fontId="0" fillId="24" borderId="11" xfId="0" applyFill="1" applyBorder="1" applyAlignment="1">
      <alignment horizontal="center"/>
    </xf>
    <xf numFmtId="164" fontId="0" fillId="24" borderId="19" xfId="0" applyFill="1" applyBorder="1" applyAlignment="1">
      <alignment horizontal="center"/>
    </xf>
    <xf numFmtId="164" fontId="0" fillId="24" borderId="20" xfId="0" applyFill="1" applyBorder="1" applyAlignment="1">
      <alignment horizontal="center"/>
    </xf>
    <xf numFmtId="166" fontId="22" fillId="0" borderId="11" xfId="0" applyNumberFormat="1" applyFont="1" applyFill="1" applyBorder="1" applyAlignment="1">
      <alignment horizontal="center" vertical="center"/>
    </xf>
    <xf numFmtId="166" fontId="22" fillId="24" borderId="11" xfId="0" applyNumberFormat="1" applyFont="1" applyFill="1" applyBorder="1" applyAlignment="1">
      <alignment horizontal="center" vertical="center"/>
    </xf>
    <xf numFmtId="166" fontId="22" fillId="24" borderId="11" xfId="0" applyNumberFormat="1" applyFont="1" applyFill="1" applyBorder="1" applyAlignment="1">
      <alignment/>
    </xf>
    <xf numFmtId="164" fontId="22" fillId="24" borderId="11" xfId="0" applyFont="1" applyFill="1" applyBorder="1" applyAlignment="1">
      <alignment vertical="center" wrapText="1"/>
    </xf>
    <xf numFmtId="167" fontId="23" fillId="24" borderId="21" xfId="0" applyNumberFormat="1" applyFont="1" applyFill="1" applyBorder="1" applyAlignment="1">
      <alignment horizontal="center" vertical="center"/>
    </xf>
    <xf numFmtId="167" fontId="23" fillId="24" borderId="19" xfId="0" applyNumberFormat="1" applyFont="1" applyFill="1" applyBorder="1" applyAlignment="1">
      <alignment horizontal="center" vertical="center"/>
    </xf>
    <xf numFmtId="167" fontId="23" fillId="24" borderId="11" xfId="0" applyNumberFormat="1" applyFont="1" applyFill="1" applyBorder="1" applyAlignment="1">
      <alignment horizontal="center" vertical="center"/>
    </xf>
    <xf numFmtId="164" fontId="0" fillId="10" borderId="0" xfId="0" applyFill="1" applyAlignment="1">
      <alignment/>
    </xf>
    <xf numFmtId="166" fontId="24" fillId="0" borderId="22" xfId="0" applyNumberFormat="1" applyFont="1" applyFill="1" applyBorder="1" applyAlignment="1">
      <alignment horizontal="center" vertical="center"/>
    </xf>
    <xf numFmtId="166" fontId="24" fillId="24" borderId="22" xfId="0" applyNumberFormat="1" applyFont="1" applyFill="1" applyBorder="1" applyAlignment="1">
      <alignment horizontal="center" vertical="center"/>
    </xf>
    <xf numFmtId="164" fontId="24" fillId="24" borderId="22" xfId="0" applyFont="1" applyFill="1" applyBorder="1" applyAlignment="1">
      <alignment vertical="center" wrapText="1"/>
    </xf>
    <xf numFmtId="167" fontId="0" fillId="24" borderId="23" xfId="0" applyNumberFormat="1" applyFont="1" applyFill="1" applyBorder="1" applyAlignment="1">
      <alignment horizontal="center" vertical="center"/>
    </xf>
    <xf numFmtId="167" fontId="0" fillId="24" borderId="0" xfId="0" applyNumberFormat="1" applyFont="1" applyFill="1" applyBorder="1" applyAlignment="1">
      <alignment horizontal="center" vertical="center"/>
    </xf>
    <xf numFmtId="167" fontId="0" fillId="24" borderId="22" xfId="0" applyNumberFormat="1" applyFont="1" applyFill="1" applyBorder="1" applyAlignment="1">
      <alignment horizontal="center" vertical="center"/>
    </xf>
    <xf numFmtId="166" fontId="22" fillId="0" borderId="10" xfId="0" applyNumberFormat="1" applyFont="1" applyFill="1" applyBorder="1" applyAlignment="1">
      <alignment horizontal="center" vertical="center"/>
    </xf>
    <xf numFmtId="166" fontId="22" fillId="24" borderId="10" xfId="0" applyNumberFormat="1" applyFont="1" applyFill="1" applyBorder="1" applyAlignment="1">
      <alignment horizontal="center" vertical="center"/>
    </xf>
    <xf numFmtId="164" fontId="22" fillId="24" borderId="10" xfId="0" applyFont="1" applyFill="1" applyBorder="1" applyAlignment="1">
      <alignment vertical="center" wrapText="1"/>
    </xf>
    <xf numFmtId="167" fontId="23" fillId="24" borderId="24" xfId="0" applyNumberFormat="1" applyFont="1" applyFill="1" applyBorder="1" applyAlignment="1">
      <alignment horizontal="center" vertical="center"/>
    </xf>
    <xf numFmtId="167" fontId="23" fillId="24" borderId="25" xfId="0" applyNumberFormat="1" applyFont="1" applyFill="1" applyBorder="1" applyAlignment="1">
      <alignment horizontal="center" vertical="center"/>
    </xf>
    <xf numFmtId="167" fontId="23" fillId="24" borderId="10" xfId="0" applyNumberFormat="1" applyFont="1" applyFill="1" applyBorder="1" applyAlignment="1">
      <alignment horizontal="center" vertical="center"/>
    </xf>
    <xf numFmtId="166" fontId="22" fillId="0" borderId="26" xfId="0" applyNumberFormat="1" applyFont="1" applyFill="1" applyBorder="1" applyAlignment="1">
      <alignment horizontal="center" vertical="center"/>
    </xf>
    <xf numFmtId="166" fontId="24" fillId="24" borderId="27" xfId="0" applyNumberFormat="1" applyFont="1" applyFill="1" applyBorder="1" applyAlignment="1">
      <alignment horizontal="center" vertical="center"/>
    </xf>
    <xf numFmtId="164" fontId="22" fillId="24" borderId="27" xfId="0" applyFont="1" applyFill="1" applyBorder="1" applyAlignment="1">
      <alignment vertical="center" wrapText="1"/>
    </xf>
    <xf numFmtId="167" fontId="23" fillId="24" borderId="28" xfId="0" applyNumberFormat="1" applyFont="1" applyFill="1" applyBorder="1" applyAlignment="1">
      <alignment horizontal="center" vertical="center"/>
    </xf>
    <xf numFmtId="166" fontId="24" fillId="0" borderId="22" xfId="0" applyNumberFormat="1" applyFont="1" applyFill="1" applyBorder="1" applyAlignment="1">
      <alignment horizontal="center" vertical="center" wrapText="1"/>
    </xf>
    <xf numFmtId="166" fontId="24" fillId="24" borderId="29" xfId="0" applyNumberFormat="1" applyFont="1" applyFill="1" applyBorder="1" applyAlignment="1">
      <alignment horizontal="center" vertical="center" wrapText="1"/>
    </xf>
    <xf numFmtId="166" fontId="24" fillId="24" borderId="29" xfId="0" applyNumberFormat="1" applyFont="1" applyFill="1" applyBorder="1" applyAlignment="1">
      <alignment horizontal="center" vertical="center"/>
    </xf>
    <xf numFmtId="164" fontId="24" fillId="24" borderId="29" xfId="0" applyFont="1" applyFill="1" applyBorder="1" applyAlignment="1">
      <alignment vertical="center" wrapText="1"/>
    </xf>
    <xf numFmtId="167" fontId="0" fillId="24" borderId="30" xfId="0" applyNumberFormat="1" applyFill="1" applyBorder="1" applyAlignment="1">
      <alignment horizontal="center" vertical="center"/>
    </xf>
    <xf numFmtId="167" fontId="0" fillId="24" borderId="31" xfId="0" applyNumberFormat="1" applyFill="1" applyBorder="1" applyAlignment="1">
      <alignment horizontal="center" vertical="center"/>
    </xf>
    <xf numFmtId="167" fontId="0" fillId="24" borderId="29" xfId="0" applyNumberFormat="1" applyFill="1" applyBorder="1" applyAlignment="1">
      <alignment horizontal="center" vertical="center"/>
    </xf>
    <xf numFmtId="166" fontId="24" fillId="24" borderId="32" xfId="0" applyNumberFormat="1" applyFont="1" applyFill="1" applyBorder="1" applyAlignment="1">
      <alignment horizontal="center" vertical="center" wrapText="1"/>
    </xf>
    <xf numFmtId="166" fontId="24" fillId="24" borderId="32" xfId="0" applyNumberFormat="1" applyFont="1" applyFill="1" applyBorder="1" applyAlignment="1">
      <alignment vertical="center"/>
    </xf>
    <xf numFmtId="164" fontId="24" fillId="24" borderId="32" xfId="55" applyFont="1" applyFill="1" applyBorder="1" applyAlignment="1">
      <alignment vertical="center" wrapText="1"/>
      <protection/>
    </xf>
    <xf numFmtId="167" fontId="0" fillId="24" borderId="33" xfId="0" applyNumberFormat="1" applyFill="1" applyBorder="1" applyAlignment="1">
      <alignment horizontal="center" vertical="center"/>
    </xf>
    <xf numFmtId="167" fontId="0" fillId="24" borderId="34" xfId="0" applyNumberFormat="1" applyFill="1" applyBorder="1" applyAlignment="1">
      <alignment horizontal="center" vertical="center"/>
    </xf>
    <xf numFmtId="167" fontId="0" fillId="24" borderId="32" xfId="0" applyNumberFormat="1" applyFill="1" applyBorder="1" applyAlignment="1">
      <alignment horizontal="center" vertical="center"/>
    </xf>
    <xf numFmtId="167" fontId="0" fillId="24" borderId="21" xfId="0" applyNumberFormat="1" applyFill="1" applyBorder="1" applyAlignment="1">
      <alignment horizontal="center" vertical="center"/>
    </xf>
    <xf numFmtId="167" fontId="0" fillId="24" borderId="19" xfId="0" applyNumberFormat="1" applyFill="1" applyBorder="1" applyAlignment="1">
      <alignment horizontal="center" vertical="center"/>
    </xf>
    <xf numFmtId="167" fontId="0" fillId="24" borderId="11" xfId="0" applyNumberFormat="1" applyFill="1" applyBorder="1" applyAlignment="1">
      <alignment horizontal="center" vertical="center"/>
    </xf>
    <xf numFmtId="166" fontId="24" fillId="0" borderId="29" xfId="0" applyNumberFormat="1" applyFont="1" applyFill="1" applyBorder="1" applyAlignment="1">
      <alignment horizontal="center" vertical="center"/>
    </xf>
    <xf numFmtId="166" fontId="24" fillId="0" borderId="27" xfId="0" applyNumberFormat="1" applyFont="1" applyFill="1" applyBorder="1" applyAlignment="1">
      <alignment horizontal="center" vertical="center"/>
    </xf>
    <xf numFmtId="164" fontId="24" fillId="24" borderId="32" xfId="0" applyFont="1" applyFill="1" applyBorder="1" applyAlignment="1">
      <alignment vertical="center" wrapText="1"/>
    </xf>
    <xf numFmtId="167" fontId="0" fillId="24" borderId="28" xfId="0" applyNumberFormat="1" applyFill="1" applyBorder="1" applyAlignment="1">
      <alignment horizontal="center" vertical="center"/>
    </xf>
    <xf numFmtId="167" fontId="0" fillId="24" borderId="35" xfId="0" applyNumberFormat="1" applyFill="1" applyBorder="1" applyAlignment="1">
      <alignment horizontal="center" vertical="center"/>
    </xf>
    <xf numFmtId="167" fontId="0" fillId="24" borderId="27" xfId="0" applyNumberFormat="1" applyFill="1" applyBorder="1" applyAlignment="1">
      <alignment horizontal="center" vertical="center"/>
    </xf>
    <xf numFmtId="166" fontId="24" fillId="0" borderId="36" xfId="0" applyNumberFormat="1" applyFont="1" applyFill="1" applyBorder="1" applyAlignment="1">
      <alignment horizontal="center" vertical="center" wrapText="1"/>
    </xf>
    <xf numFmtId="166" fontId="24" fillId="24" borderId="36" xfId="0" applyNumberFormat="1" applyFont="1" applyFill="1" applyBorder="1" applyAlignment="1">
      <alignment horizontal="center" vertical="center" wrapText="1"/>
    </xf>
    <xf numFmtId="166" fontId="24" fillId="24" borderId="36" xfId="0" applyNumberFormat="1" applyFont="1" applyFill="1" applyBorder="1" applyAlignment="1">
      <alignment horizontal="center" vertical="center"/>
    </xf>
    <xf numFmtId="164" fontId="24" fillId="24" borderId="36" xfId="0" applyNumberFormat="1" applyFont="1" applyFill="1" applyBorder="1" applyAlignment="1">
      <alignment vertical="center" wrapText="1"/>
    </xf>
    <xf numFmtId="167" fontId="0" fillId="24" borderId="37" xfId="0" applyNumberFormat="1" applyFill="1" applyBorder="1" applyAlignment="1">
      <alignment horizontal="center" vertical="center"/>
    </xf>
    <xf numFmtId="167" fontId="0" fillId="24" borderId="38" xfId="0" applyNumberFormat="1" applyFill="1" applyBorder="1" applyAlignment="1">
      <alignment horizontal="center" vertical="center"/>
    </xf>
    <xf numFmtId="167" fontId="0" fillId="24" borderId="36" xfId="0" applyNumberFormat="1" applyFill="1" applyBorder="1" applyAlignment="1">
      <alignment horizontal="center" vertical="center"/>
    </xf>
    <xf numFmtId="166" fontId="24" fillId="0" borderId="39" xfId="0" applyNumberFormat="1" applyFont="1" applyFill="1" applyBorder="1" applyAlignment="1">
      <alignment horizontal="center" vertical="center" wrapText="1"/>
    </xf>
    <xf numFmtId="166" fontId="24" fillId="24" borderId="39" xfId="0" applyNumberFormat="1" applyFont="1" applyFill="1" applyBorder="1" applyAlignment="1">
      <alignment horizontal="center" vertical="center" wrapText="1"/>
    </xf>
    <xf numFmtId="166" fontId="24" fillId="24" borderId="39" xfId="0" applyNumberFormat="1" applyFont="1" applyFill="1" applyBorder="1" applyAlignment="1">
      <alignment horizontal="center" vertical="center"/>
    </xf>
    <xf numFmtId="164" fontId="24" fillId="24" borderId="39" xfId="0" applyNumberFormat="1" applyFont="1" applyFill="1" applyBorder="1" applyAlignment="1">
      <alignment vertical="center" wrapText="1"/>
    </xf>
    <xf numFmtId="167" fontId="0" fillId="24" borderId="24" xfId="0" applyNumberFormat="1" applyFill="1" applyBorder="1" applyAlignment="1">
      <alignment horizontal="center" vertical="center"/>
    </xf>
    <xf numFmtId="167" fontId="0" fillId="24" borderId="25" xfId="0" applyNumberFormat="1" applyFill="1" applyBorder="1" applyAlignment="1">
      <alignment horizontal="center" vertical="center"/>
    </xf>
    <xf numFmtId="167" fontId="0" fillId="24" borderId="10" xfId="0" applyNumberFormat="1" applyFill="1" applyBorder="1" applyAlignment="1">
      <alignment horizontal="center" vertical="center"/>
    </xf>
    <xf numFmtId="164" fontId="24" fillId="0" borderId="27" xfId="0" applyFont="1" applyFill="1" applyBorder="1" applyAlignment="1">
      <alignment horizontal="center" vertical="center" wrapText="1"/>
    </xf>
    <xf numFmtId="164" fontId="24" fillId="24" borderId="27" xfId="0" applyFont="1" applyFill="1" applyBorder="1" applyAlignment="1">
      <alignment horizontal="center" vertical="center" wrapText="1"/>
    </xf>
    <xf numFmtId="166" fontId="24" fillId="24" borderId="27" xfId="0" applyNumberFormat="1" applyFont="1" applyFill="1" applyBorder="1" applyAlignment="1">
      <alignment vertical="center"/>
    </xf>
    <xf numFmtId="164" fontId="24" fillId="24" borderId="27" xfId="0" applyNumberFormat="1" applyFont="1" applyFill="1" applyBorder="1" applyAlignment="1">
      <alignment vertical="center" wrapText="1"/>
    </xf>
    <xf numFmtId="166" fontId="24" fillId="0" borderId="32" xfId="0" applyNumberFormat="1" applyFont="1" applyFill="1" applyBorder="1" applyAlignment="1">
      <alignment horizontal="center" vertical="center"/>
    </xf>
    <xf numFmtId="166" fontId="24" fillId="24" borderId="32" xfId="0" applyNumberFormat="1" applyFont="1" applyFill="1" applyBorder="1" applyAlignment="1">
      <alignment horizontal="center" vertical="center"/>
    </xf>
    <xf numFmtId="167" fontId="0" fillId="24" borderId="0" xfId="0" applyNumberFormat="1" applyFill="1" applyBorder="1" applyAlignment="1">
      <alignment horizontal="center" vertical="center"/>
    </xf>
    <xf numFmtId="166" fontId="24" fillId="0" borderId="36" xfId="0" applyNumberFormat="1" applyFont="1" applyFill="1" applyBorder="1" applyAlignment="1">
      <alignment horizontal="center" vertical="center"/>
    </xf>
    <xf numFmtId="164" fontId="24" fillId="24" borderId="36" xfId="0" applyFont="1" applyFill="1" applyBorder="1" applyAlignment="1">
      <alignment vertical="center" wrapText="1"/>
    </xf>
    <xf numFmtId="167" fontId="0" fillId="24" borderId="40" xfId="0" applyNumberFormat="1" applyFill="1" applyBorder="1" applyAlignment="1">
      <alignment horizontal="center" vertical="center"/>
    </xf>
    <xf numFmtId="167" fontId="0" fillId="24" borderId="41" xfId="0" applyNumberFormat="1" applyFill="1" applyBorder="1" applyAlignment="1">
      <alignment horizontal="center" vertical="center"/>
    </xf>
    <xf numFmtId="166" fontId="24" fillId="0" borderId="39" xfId="0" applyNumberFormat="1" applyFont="1" applyFill="1" applyBorder="1" applyAlignment="1">
      <alignment horizontal="center" vertical="center"/>
    </xf>
    <xf numFmtId="164" fontId="24" fillId="24" borderId="10" xfId="0" applyFont="1" applyFill="1" applyBorder="1" applyAlignment="1">
      <alignment vertical="center" wrapText="1"/>
    </xf>
    <xf numFmtId="166" fontId="24" fillId="0" borderId="32" xfId="0" applyNumberFormat="1" applyFont="1" applyFill="1" applyBorder="1" applyAlignment="1">
      <alignment horizontal="center" vertical="center" wrapText="1"/>
    </xf>
    <xf numFmtId="167" fontId="0" fillId="24" borderId="42" xfId="0" applyNumberFormat="1" applyFill="1" applyBorder="1" applyAlignment="1">
      <alignment horizontal="center" vertical="center"/>
    </xf>
    <xf numFmtId="167" fontId="0" fillId="24" borderId="43" xfId="0" applyNumberFormat="1" applyFill="1" applyBorder="1" applyAlignment="1">
      <alignment horizontal="center" vertical="center"/>
    </xf>
    <xf numFmtId="164" fontId="24" fillId="24" borderId="22" xfId="0" applyNumberFormat="1" applyFont="1" applyFill="1" applyBorder="1" applyAlignment="1">
      <alignment vertical="center" wrapText="1"/>
    </xf>
    <xf numFmtId="164" fontId="24" fillId="24" borderId="39" xfId="0" applyFont="1" applyFill="1" applyBorder="1" applyAlignment="1">
      <alignment vertical="center" wrapText="1"/>
    </xf>
    <xf numFmtId="167" fontId="0" fillId="24" borderId="44" xfId="0" applyNumberFormat="1" applyFill="1" applyBorder="1" applyAlignment="1">
      <alignment horizontal="center" vertical="center"/>
    </xf>
    <xf numFmtId="167" fontId="0" fillId="24" borderId="45" xfId="0" applyNumberFormat="1" applyFill="1" applyBorder="1" applyAlignment="1">
      <alignment horizontal="center" vertical="center"/>
    </xf>
    <xf numFmtId="167" fontId="0" fillId="24" borderId="39" xfId="0" applyNumberFormat="1" applyFill="1" applyBorder="1" applyAlignment="1">
      <alignment horizontal="center" vertical="center"/>
    </xf>
    <xf numFmtId="164" fontId="24" fillId="24" borderId="27" xfId="0" applyFont="1" applyFill="1" applyBorder="1" applyAlignment="1">
      <alignment vertical="center" wrapText="1"/>
    </xf>
    <xf numFmtId="166" fontId="24" fillId="24" borderId="36" xfId="0" applyNumberFormat="1" applyFont="1" applyFill="1" applyBorder="1" applyAlignment="1">
      <alignment vertical="center"/>
    </xf>
    <xf numFmtId="166" fontId="24" fillId="0" borderId="27" xfId="0" applyNumberFormat="1" applyFont="1" applyFill="1" applyBorder="1" applyAlignment="1">
      <alignment horizontal="center" vertical="center" wrapText="1"/>
    </xf>
    <xf numFmtId="164" fontId="24" fillId="0" borderId="27" xfId="0" applyFont="1" applyBorder="1" applyAlignment="1">
      <alignment horizontal="center" vertical="center" wrapText="1"/>
    </xf>
    <xf numFmtId="164" fontId="24" fillId="0" borderId="22" xfId="0" applyFont="1" applyBorder="1" applyAlignment="1">
      <alignment horizontal="center" vertical="center" wrapText="1"/>
    </xf>
    <xf numFmtId="164" fontId="24" fillId="0" borderId="27" xfId="0" applyFont="1" applyFill="1" applyBorder="1" applyAlignment="1">
      <alignment vertical="center" wrapText="1"/>
    </xf>
    <xf numFmtId="167" fontId="0" fillId="0" borderId="28" xfId="0" applyNumberFormat="1" applyFont="1" applyFill="1" applyBorder="1" applyAlignment="1">
      <alignment horizontal="center" vertical="center"/>
    </xf>
    <xf numFmtId="167" fontId="0" fillId="0" borderId="35" xfId="0" applyNumberFormat="1" applyFont="1" applyFill="1" applyBorder="1" applyAlignment="1">
      <alignment horizontal="center" vertical="center"/>
    </xf>
    <xf numFmtId="167" fontId="0" fillId="0" borderId="27" xfId="0" applyNumberFormat="1" applyFont="1" applyFill="1" applyBorder="1" applyAlignment="1">
      <alignment horizontal="center" vertical="center"/>
    </xf>
    <xf numFmtId="166" fontId="24" fillId="0" borderId="11" xfId="0" applyNumberFormat="1" applyFont="1" applyFill="1" applyBorder="1" applyAlignment="1">
      <alignment horizontal="center" vertical="center"/>
    </xf>
    <xf numFmtId="166" fontId="24" fillId="24" borderId="11" xfId="0" applyNumberFormat="1" applyFont="1" applyFill="1" applyBorder="1" applyAlignment="1">
      <alignment horizontal="center" vertical="center"/>
    </xf>
    <xf numFmtId="164" fontId="24" fillId="0" borderId="29" xfId="0" applyFont="1" applyFill="1" applyBorder="1" applyAlignment="1">
      <alignment vertical="center" wrapText="1"/>
    </xf>
    <xf numFmtId="166" fontId="24" fillId="24" borderId="22" xfId="0" applyNumberFormat="1" applyFont="1" applyFill="1" applyBorder="1" applyAlignment="1">
      <alignment horizontal="center" vertical="center" wrapText="1"/>
    </xf>
    <xf numFmtId="167" fontId="0" fillId="24" borderId="23" xfId="0" applyNumberFormat="1" applyFill="1" applyBorder="1" applyAlignment="1">
      <alignment horizontal="center" vertical="center" wrapText="1"/>
    </xf>
    <xf numFmtId="167" fontId="0" fillId="24" borderId="0" xfId="0" applyNumberFormat="1" applyFill="1" applyBorder="1" applyAlignment="1">
      <alignment horizontal="center" vertical="center" wrapText="1"/>
    </xf>
    <xf numFmtId="167" fontId="0" fillId="24" borderId="22" xfId="0" applyNumberFormat="1" applyFill="1" applyBorder="1" applyAlignment="1">
      <alignment horizontal="center" vertical="center" wrapText="1"/>
    </xf>
    <xf numFmtId="166" fontId="24" fillId="0" borderId="11" xfId="0" applyNumberFormat="1" applyFont="1" applyFill="1" applyBorder="1" applyAlignment="1">
      <alignment horizontal="center" vertical="center" wrapText="1"/>
    </xf>
    <xf numFmtId="166" fontId="22" fillId="24" borderId="11" xfId="0" applyNumberFormat="1" applyFont="1" applyFill="1" applyBorder="1" applyAlignment="1">
      <alignment horizontal="center" vertical="center" wrapText="1"/>
    </xf>
    <xf numFmtId="167" fontId="0" fillId="24" borderId="21" xfId="0" applyNumberFormat="1" applyFill="1" applyBorder="1" applyAlignment="1">
      <alignment horizontal="center" vertical="center" wrapText="1"/>
    </xf>
    <xf numFmtId="167" fontId="0" fillId="24" borderId="46" xfId="0" applyNumberFormat="1" applyFill="1" applyBorder="1" applyAlignment="1">
      <alignment horizontal="center" vertical="center" wrapText="1"/>
    </xf>
    <xf numFmtId="167" fontId="0" fillId="24" borderId="20" xfId="0" applyNumberFormat="1" applyFill="1" applyBorder="1" applyAlignment="1">
      <alignment horizontal="center" vertical="center" wrapText="1"/>
    </xf>
    <xf numFmtId="167" fontId="0" fillId="24" borderId="11" xfId="0" applyNumberFormat="1" applyFill="1" applyBorder="1" applyAlignment="1">
      <alignment horizontal="center" vertical="center" wrapText="1"/>
    </xf>
    <xf numFmtId="167" fontId="0" fillId="24" borderId="47" xfId="0" applyNumberFormat="1" applyFill="1" applyBorder="1" applyAlignment="1">
      <alignment horizontal="center" vertical="center" wrapText="1"/>
    </xf>
    <xf numFmtId="167" fontId="0" fillId="24" borderId="48" xfId="0" applyNumberFormat="1" applyFill="1" applyBorder="1" applyAlignment="1">
      <alignment horizontal="center" vertical="center" wrapText="1"/>
    </xf>
    <xf numFmtId="164" fontId="24" fillId="24" borderId="11" xfId="0" applyFont="1" applyFill="1" applyBorder="1" applyAlignment="1">
      <alignment/>
    </xf>
    <xf numFmtId="166" fontId="24" fillId="24" borderId="11" xfId="0" applyNumberFormat="1" applyFont="1" applyFill="1" applyBorder="1" applyAlignment="1">
      <alignment horizontal="center"/>
    </xf>
    <xf numFmtId="164" fontId="22" fillId="24" borderId="11" xfId="0" applyFont="1" applyFill="1" applyBorder="1" applyAlignment="1">
      <alignment wrapText="1"/>
    </xf>
    <xf numFmtId="167" fontId="0" fillId="24" borderId="12" xfId="0" applyNumberFormat="1" applyFill="1" applyBorder="1" applyAlignment="1">
      <alignment horizontal="center" vertical="center"/>
    </xf>
    <xf numFmtId="164" fontId="0" fillId="24" borderId="0" xfId="0" applyFill="1" applyBorder="1" applyAlignment="1">
      <alignment/>
    </xf>
    <xf numFmtId="166" fontId="0" fillId="24" borderId="0" xfId="0" applyNumberFormat="1" applyFill="1" applyBorder="1" applyAlignment="1">
      <alignment horizontal="center"/>
    </xf>
    <xf numFmtId="164" fontId="0" fillId="24" borderId="0" xfId="0" applyFill="1" applyBorder="1" applyAlignment="1">
      <alignment wrapText="1"/>
    </xf>
    <xf numFmtId="168" fontId="0" fillId="24" borderId="0" xfId="0" applyNumberFormat="1" applyFill="1" applyBorder="1" applyAlignment="1">
      <alignment horizontal="center"/>
    </xf>
    <xf numFmtId="164" fontId="0" fillId="24" borderId="0" xfId="0" applyFill="1" applyBorder="1" applyAlignment="1">
      <alignment horizontal="center"/>
    </xf>
    <xf numFmtId="168" fontId="0" fillId="24" borderId="0" xfId="0" applyNumberFormat="1" applyFont="1" applyFill="1" applyBorder="1" applyAlignment="1">
      <alignment horizontal="center"/>
    </xf>
    <xf numFmtId="168" fontId="0" fillId="24" borderId="0" xfId="0" applyNumberFormat="1" applyFill="1" applyBorder="1" applyAlignment="1">
      <alignment/>
    </xf>
    <xf numFmtId="168" fontId="0" fillId="24" borderId="0" xfId="0" applyNumberFormat="1" applyFont="1" applyFill="1" applyBorder="1" applyAlignment="1">
      <alignment/>
    </xf>
    <xf numFmtId="164" fontId="0" fillId="24" borderId="0" xfId="0" applyFont="1" applyFill="1" applyBorder="1" applyAlignment="1">
      <alignment/>
    </xf>
    <xf numFmtId="164" fontId="25" fillId="24" borderId="0" xfId="0" applyFont="1" applyFill="1" applyBorder="1" applyAlignment="1">
      <alignment wrapText="1"/>
    </xf>
    <xf numFmtId="168" fontId="25" fillId="24" borderId="0" xfId="0" applyNumberFormat="1" applyFont="1" applyFill="1" applyBorder="1" applyAlignment="1">
      <alignment/>
    </xf>
    <xf numFmtId="164" fontId="25" fillId="24" borderId="0" xfId="0" applyFont="1" applyFill="1" applyBorder="1" applyAlignment="1">
      <alignment/>
    </xf>
    <xf numFmtId="164" fontId="0" fillId="0" borderId="49" xfId="0" applyFont="1" applyFill="1" applyBorder="1" applyAlignment="1">
      <alignment horizontal="center" vertical="center" wrapText="1"/>
    </xf>
    <xf numFmtId="164" fontId="0" fillId="0" borderId="49" xfId="0" applyFill="1" applyBorder="1" applyAlignment="1">
      <alignment horizontal="center" vertical="center" wrapText="1"/>
    </xf>
    <xf numFmtId="164" fontId="21" fillId="0" borderId="14" xfId="0" applyFont="1" applyFill="1" applyBorder="1" applyAlignment="1">
      <alignment horizontal="center" wrapText="1"/>
    </xf>
    <xf numFmtId="164" fontId="0" fillId="0" borderId="50" xfId="0" applyFill="1" applyBorder="1" applyAlignment="1">
      <alignment horizontal="center" vertical="center" wrapText="1"/>
    </xf>
    <xf numFmtId="164" fontId="0" fillId="24" borderId="49" xfId="0" applyFill="1" applyBorder="1" applyAlignment="1">
      <alignment horizontal="center"/>
    </xf>
    <xf numFmtId="164" fontId="0" fillId="24" borderId="25" xfId="0" applyFill="1" applyBorder="1" applyAlignment="1">
      <alignment horizontal="center"/>
    </xf>
    <xf numFmtId="164" fontId="0" fillId="24" borderId="51" xfId="0" applyFill="1" applyBorder="1" applyAlignment="1">
      <alignment horizontal="center"/>
    </xf>
    <xf numFmtId="166" fontId="0" fillId="24" borderId="14" xfId="0" applyNumberFormat="1" applyFont="1" applyFill="1" applyBorder="1" applyAlignment="1">
      <alignment horizontal="center" vertical="center"/>
    </xf>
    <xf numFmtId="164" fontId="0" fillId="24" borderId="11" xfId="0" applyFont="1" applyFill="1" applyBorder="1" applyAlignment="1">
      <alignment horizontal="center"/>
    </xf>
    <xf numFmtId="166" fontId="0" fillId="24" borderId="12" xfId="0" applyNumberFormat="1" applyFont="1" applyFill="1" applyBorder="1" applyAlignment="1">
      <alignment/>
    </xf>
    <xf numFmtId="164" fontId="21" fillId="24" borderId="12" xfId="0" applyFont="1" applyFill="1" applyBorder="1" applyAlignment="1">
      <alignment vertical="center" wrapText="1"/>
    </xf>
    <xf numFmtId="167" fontId="0" fillId="24" borderId="24" xfId="0" applyNumberFormat="1" applyFont="1" applyFill="1" applyBorder="1" applyAlignment="1">
      <alignment horizontal="center" vertical="center"/>
    </xf>
    <xf numFmtId="167" fontId="0" fillId="24" borderId="25" xfId="0" applyNumberFormat="1" applyFont="1" applyFill="1" applyBorder="1" applyAlignment="1">
      <alignment horizontal="center" vertical="center"/>
    </xf>
    <xf numFmtId="164" fontId="0" fillId="24" borderId="52" xfId="0" applyFill="1" applyBorder="1" applyAlignment="1">
      <alignment horizontal="center"/>
    </xf>
    <xf numFmtId="164" fontId="0" fillId="24" borderId="29" xfId="0" applyFill="1" applyBorder="1" applyAlignment="1">
      <alignment horizontal="center"/>
    </xf>
    <xf numFmtId="166" fontId="0" fillId="24" borderId="53" xfId="0" applyNumberFormat="1" applyFill="1" applyBorder="1" applyAlignment="1">
      <alignment/>
    </xf>
    <xf numFmtId="164" fontId="0" fillId="24" borderId="53" xfId="0" applyFont="1" applyFill="1" applyBorder="1" applyAlignment="1">
      <alignment vertical="center" wrapText="1"/>
    </xf>
    <xf numFmtId="166" fontId="28" fillId="24" borderId="54" xfId="0" applyNumberFormat="1" applyFont="1" applyFill="1" applyBorder="1" applyAlignment="1">
      <alignment horizontal="center" vertical="center"/>
    </xf>
    <xf numFmtId="166" fontId="29" fillId="24" borderId="27" xfId="0" applyNumberFormat="1" applyFont="1" applyFill="1" applyBorder="1" applyAlignment="1">
      <alignment horizontal="center" vertical="center"/>
    </xf>
    <xf numFmtId="166" fontId="29" fillId="24" borderId="55" xfId="0" applyNumberFormat="1" applyFont="1" applyFill="1" applyBorder="1" applyAlignment="1">
      <alignment/>
    </xf>
    <xf numFmtId="164" fontId="29" fillId="24" borderId="53" xfId="0" applyFont="1" applyFill="1" applyBorder="1" applyAlignment="1">
      <alignment vertical="center" wrapText="1"/>
    </xf>
    <xf numFmtId="167" fontId="0" fillId="24" borderId="28" xfId="0" applyNumberFormat="1" applyFont="1" applyFill="1" applyBorder="1" applyAlignment="1">
      <alignment horizontal="center" vertical="center"/>
    </xf>
    <xf numFmtId="167" fontId="0" fillId="24" borderId="42" xfId="0" applyNumberFormat="1" applyFont="1" applyFill="1" applyBorder="1" applyAlignment="1">
      <alignment horizontal="center" vertical="center"/>
    </xf>
    <xf numFmtId="167" fontId="0" fillId="24" borderId="43" xfId="0" applyNumberFormat="1" applyFont="1" applyFill="1" applyBorder="1" applyAlignment="1">
      <alignment horizontal="center" vertical="center"/>
    </xf>
    <xf numFmtId="167" fontId="0" fillId="24" borderId="32" xfId="0" applyNumberFormat="1" applyFont="1" applyFill="1" applyBorder="1" applyAlignment="1">
      <alignment horizontal="center" vertical="center"/>
    </xf>
    <xf numFmtId="166" fontId="0" fillId="0" borderId="54" xfId="0" applyNumberFormat="1" applyFont="1" applyFill="1" applyBorder="1" applyAlignment="1">
      <alignment horizontal="center" vertical="center"/>
    </xf>
    <xf numFmtId="166" fontId="0" fillId="0" borderId="27" xfId="0" applyNumberFormat="1" applyFont="1" applyFill="1" applyBorder="1" applyAlignment="1">
      <alignment horizontal="center" vertical="center"/>
    </xf>
    <xf numFmtId="166" fontId="0" fillId="0" borderId="55" xfId="0" applyNumberFormat="1" applyFont="1" applyFill="1" applyBorder="1" applyAlignment="1">
      <alignment horizontal="center" vertical="center"/>
    </xf>
    <xf numFmtId="164" fontId="1" fillId="0" borderId="29" xfId="0" applyFont="1" applyFill="1" applyBorder="1" applyAlignment="1">
      <alignment vertical="center" wrapText="1"/>
    </xf>
    <xf numFmtId="167" fontId="0" fillId="0" borderId="42" xfId="0" applyNumberFormat="1" applyFont="1" applyFill="1" applyBorder="1" applyAlignment="1">
      <alignment horizontal="center" vertical="center"/>
    </xf>
    <xf numFmtId="167" fontId="0" fillId="0" borderId="43" xfId="0" applyNumberFormat="1" applyFont="1" applyFill="1" applyBorder="1" applyAlignment="1">
      <alignment horizontal="center" vertical="center"/>
    </xf>
    <xf numFmtId="167" fontId="0" fillId="24" borderId="27" xfId="0" applyNumberFormat="1" applyFont="1" applyFill="1" applyBorder="1" applyAlignment="1">
      <alignment horizontal="center" vertical="center"/>
    </xf>
    <xf numFmtId="166" fontId="28" fillId="0" borderId="54" xfId="0" applyNumberFormat="1" applyFont="1" applyFill="1" applyBorder="1" applyAlignment="1">
      <alignment horizontal="center" vertical="center"/>
    </xf>
    <xf numFmtId="166" fontId="29" fillId="0" borderId="27" xfId="0" applyNumberFormat="1" applyFont="1" applyFill="1" applyBorder="1" applyAlignment="1">
      <alignment horizontal="center" vertical="center"/>
    </xf>
    <xf numFmtId="166" fontId="29" fillId="0" borderId="55" xfId="0" applyNumberFormat="1" applyFont="1" applyFill="1" applyBorder="1" applyAlignment="1">
      <alignment horizontal="center" vertical="center"/>
    </xf>
    <xf numFmtId="164" fontId="29" fillId="0" borderId="55" xfId="0" applyFont="1" applyFill="1" applyBorder="1" applyAlignment="1">
      <alignment vertical="center" wrapText="1"/>
    </xf>
    <xf numFmtId="164" fontId="0" fillId="0" borderId="55" xfId="0" applyFont="1" applyFill="1" applyBorder="1" applyAlignment="1">
      <alignment vertical="center" wrapText="1"/>
    </xf>
    <xf numFmtId="167" fontId="0" fillId="0" borderId="28" xfId="0" applyNumberFormat="1" applyFill="1" applyBorder="1" applyAlignment="1">
      <alignment horizontal="center" vertical="center"/>
    </xf>
    <xf numFmtId="167" fontId="0" fillId="0" borderId="42" xfId="0" applyNumberFormat="1" applyFill="1" applyBorder="1" applyAlignment="1">
      <alignment horizontal="center" vertical="center"/>
    </xf>
    <xf numFmtId="167" fontId="0" fillId="0" borderId="43" xfId="0" applyNumberFormat="1" applyFill="1" applyBorder="1" applyAlignment="1">
      <alignment horizontal="center" vertical="center"/>
    </xf>
    <xf numFmtId="167" fontId="0" fillId="0" borderId="35" xfId="0" applyNumberFormat="1" applyFill="1" applyBorder="1" applyAlignment="1">
      <alignment horizontal="center" vertical="center"/>
    </xf>
    <xf numFmtId="164" fontId="30" fillId="0" borderId="0" xfId="0" applyFont="1" applyFill="1" applyBorder="1" applyAlignment="1">
      <alignment vertical="center"/>
    </xf>
    <xf numFmtId="166" fontId="0" fillId="0" borderId="56" xfId="0" applyNumberFormat="1" applyFont="1" applyFill="1" applyBorder="1" applyAlignment="1">
      <alignment horizontal="center" vertical="center"/>
    </xf>
    <xf numFmtId="166" fontId="0" fillId="0" borderId="32" xfId="0" applyNumberFormat="1" applyFont="1" applyFill="1" applyBorder="1" applyAlignment="1">
      <alignment horizontal="center" vertical="center"/>
    </xf>
    <xf numFmtId="166" fontId="0" fillId="0" borderId="57" xfId="0" applyNumberFormat="1" applyFont="1" applyFill="1" applyBorder="1" applyAlignment="1">
      <alignment horizontal="center" vertical="center"/>
    </xf>
    <xf numFmtId="164" fontId="0" fillId="0" borderId="57" xfId="0" applyFont="1" applyFill="1" applyBorder="1" applyAlignment="1">
      <alignment vertical="center" wrapText="1"/>
    </xf>
    <xf numFmtId="166" fontId="0" fillId="0" borderId="14" xfId="0" applyNumberFormat="1" applyFont="1" applyFill="1" applyBorder="1" applyAlignment="1">
      <alignment horizontal="center" vertical="center"/>
    </xf>
    <xf numFmtId="166" fontId="0" fillId="0" borderId="11" xfId="0" applyNumberFormat="1" applyFill="1" applyBorder="1" applyAlignment="1">
      <alignment horizontal="center" vertical="center"/>
    </xf>
    <xf numFmtId="166" fontId="0" fillId="0" borderId="12" xfId="0" applyNumberFormat="1" applyFill="1" applyBorder="1" applyAlignment="1">
      <alignment vertical="center"/>
    </xf>
    <xf numFmtId="164" fontId="31" fillId="0" borderId="12" xfId="0" applyFont="1" applyFill="1" applyBorder="1" applyAlignment="1">
      <alignment vertical="center" wrapText="1"/>
    </xf>
    <xf numFmtId="167" fontId="0" fillId="24" borderId="35" xfId="0" applyNumberFormat="1" applyFont="1" applyFill="1" applyBorder="1" applyAlignment="1">
      <alignment horizontal="center" vertical="center"/>
    </xf>
    <xf numFmtId="166" fontId="0" fillId="0" borderId="52" xfId="0" applyNumberFormat="1" applyFill="1" applyBorder="1" applyAlignment="1">
      <alignment horizontal="center" vertical="center"/>
    </xf>
    <xf numFmtId="166" fontId="0" fillId="0" borderId="29" xfId="0" applyNumberFormat="1" applyFill="1" applyBorder="1" applyAlignment="1">
      <alignment horizontal="center" vertical="center"/>
    </xf>
    <xf numFmtId="166" fontId="0" fillId="0" borderId="53" xfId="0" applyNumberFormat="1" applyFill="1" applyBorder="1" applyAlignment="1">
      <alignment vertical="center"/>
    </xf>
    <xf numFmtId="164" fontId="1" fillId="0" borderId="53" xfId="0" applyFont="1" applyFill="1" applyBorder="1" applyAlignment="1">
      <alignment vertical="center" wrapText="1"/>
    </xf>
    <xf numFmtId="164" fontId="29" fillId="0" borderId="53" xfId="0" applyFont="1" applyFill="1" applyBorder="1" applyAlignment="1">
      <alignment vertical="center" wrapText="1"/>
    </xf>
    <xf numFmtId="167" fontId="0" fillId="0" borderId="0" xfId="0" applyNumberFormat="1" applyFill="1" applyBorder="1" applyAlignment="1">
      <alignment horizontal="center" vertical="center"/>
    </xf>
    <xf numFmtId="167" fontId="0" fillId="0" borderId="58" xfId="0" applyNumberFormat="1" applyFill="1" applyBorder="1" applyAlignment="1">
      <alignment horizontal="center" vertical="center"/>
    </xf>
    <xf numFmtId="167" fontId="0" fillId="24" borderId="58" xfId="0" applyNumberFormat="1" applyFill="1" applyBorder="1" applyAlignment="1">
      <alignment horizontal="center" vertical="center"/>
    </xf>
    <xf numFmtId="167" fontId="0" fillId="24" borderId="59" xfId="0" applyNumberFormat="1" applyFill="1" applyBorder="1" applyAlignment="1">
      <alignment horizontal="center" vertical="center"/>
    </xf>
    <xf numFmtId="166" fontId="28" fillId="0" borderId="52" xfId="0" applyNumberFormat="1" applyFont="1" applyFill="1" applyBorder="1" applyAlignment="1">
      <alignment horizontal="center" vertical="center"/>
    </xf>
    <xf numFmtId="166" fontId="29" fillId="0" borderId="29" xfId="0" applyNumberFormat="1" applyFont="1" applyFill="1" applyBorder="1" applyAlignment="1">
      <alignment horizontal="center" vertical="center"/>
    </xf>
    <xf numFmtId="166" fontId="29" fillId="0" borderId="53" xfId="0" applyNumberFormat="1" applyFont="1" applyFill="1" applyBorder="1" applyAlignment="1">
      <alignment horizontal="center" vertical="center"/>
    </xf>
    <xf numFmtId="167" fontId="0" fillId="0" borderId="30" xfId="0" applyNumberFormat="1" applyFill="1" applyBorder="1" applyAlignment="1">
      <alignment horizontal="center" vertical="center"/>
    </xf>
    <xf numFmtId="166" fontId="0" fillId="0" borderId="54" xfId="0" applyNumberFormat="1" applyFont="1" applyFill="1" applyBorder="1" applyAlignment="1">
      <alignment horizontal="center" vertical="center" wrapText="1"/>
    </xf>
    <xf numFmtId="166" fontId="0" fillId="0" borderId="27" xfId="0" applyNumberFormat="1" applyFont="1" applyFill="1" applyBorder="1" applyAlignment="1">
      <alignment horizontal="center" vertical="center" wrapText="1"/>
    </xf>
    <xf numFmtId="167" fontId="0" fillId="0" borderId="28" xfId="0" applyNumberFormat="1" applyFill="1" applyBorder="1" applyAlignment="1">
      <alignment horizontal="center" vertical="center" wrapText="1"/>
    </xf>
    <xf numFmtId="167" fontId="0" fillId="0" borderId="42" xfId="0" applyNumberFormat="1" applyFill="1" applyBorder="1" applyAlignment="1">
      <alignment horizontal="center" vertical="center" wrapText="1"/>
    </xf>
    <xf numFmtId="167" fontId="0" fillId="24" borderId="15" xfId="0" applyNumberFormat="1" applyFont="1" applyFill="1" applyBorder="1" applyAlignment="1">
      <alignment horizontal="center" vertical="center"/>
    </xf>
    <xf numFmtId="166" fontId="0" fillId="0" borderId="11" xfId="0" applyNumberFormat="1" applyFont="1" applyFill="1" applyBorder="1" applyAlignment="1">
      <alignment horizontal="center" vertical="center" wrapText="1"/>
    </xf>
    <xf numFmtId="167" fontId="0" fillId="0" borderId="44" xfId="0" applyNumberFormat="1" applyFill="1" applyBorder="1" applyAlignment="1">
      <alignment horizontal="center" vertical="center"/>
    </xf>
    <xf numFmtId="166" fontId="0" fillId="0" borderId="29" xfId="0" applyNumberFormat="1" applyFont="1" applyFill="1" applyBorder="1" applyAlignment="1">
      <alignment horizontal="center" vertical="center" wrapText="1"/>
    </xf>
    <xf numFmtId="164" fontId="32" fillId="0" borderId="53" xfId="0" applyFont="1" applyFill="1" applyBorder="1" applyAlignment="1">
      <alignment vertical="center" wrapText="1"/>
    </xf>
    <xf numFmtId="166" fontId="28" fillId="0" borderId="27" xfId="0" applyNumberFormat="1" applyFont="1" applyFill="1" applyBorder="1" applyAlignment="1">
      <alignment horizontal="center" vertical="center"/>
    </xf>
    <xf numFmtId="166" fontId="28" fillId="0" borderId="36" xfId="0" applyNumberFormat="1" applyFont="1" applyFill="1" applyBorder="1" applyAlignment="1">
      <alignment horizontal="center" vertical="center"/>
    </xf>
    <xf numFmtId="166" fontId="29" fillId="0" borderId="36" xfId="0" applyNumberFormat="1" applyFont="1" applyFill="1" applyBorder="1" applyAlignment="1">
      <alignment horizontal="center" vertical="center"/>
    </xf>
    <xf numFmtId="166" fontId="29" fillId="0" borderId="60" xfId="0" applyNumberFormat="1" applyFont="1" applyFill="1" applyBorder="1" applyAlignment="1">
      <alignment horizontal="center" vertical="center"/>
    </xf>
    <xf numFmtId="164" fontId="29" fillId="0" borderId="37" xfId="0" applyFont="1" applyFill="1" applyBorder="1" applyAlignment="1">
      <alignment vertical="center" wrapText="1"/>
    </xf>
    <xf numFmtId="167" fontId="0" fillId="0" borderId="37" xfId="0" applyNumberFormat="1" applyFill="1" applyBorder="1" applyAlignment="1">
      <alignment horizontal="center" vertical="center"/>
    </xf>
    <xf numFmtId="166" fontId="0" fillId="0" borderId="39" xfId="0" applyNumberFormat="1" applyFont="1" applyFill="1" applyBorder="1" applyAlignment="1">
      <alignment horizontal="center" vertical="center" wrapText="1"/>
    </xf>
    <xf numFmtId="166" fontId="0" fillId="0" borderId="61" xfId="0" applyNumberFormat="1" applyFont="1" applyFill="1" applyBorder="1" applyAlignment="1">
      <alignment horizontal="center" vertical="center"/>
    </xf>
    <xf numFmtId="164" fontId="0" fillId="0" borderId="61" xfId="0" applyFont="1" applyFill="1" applyBorder="1" applyAlignment="1">
      <alignment vertical="center" wrapText="1"/>
    </xf>
    <xf numFmtId="167" fontId="0" fillId="0" borderId="62" xfId="0" applyNumberFormat="1" applyFill="1" applyBorder="1" applyAlignment="1">
      <alignment horizontal="center" vertical="center"/>
    </xf>
    <xf numFmtId="167" fontId="0" fillId="0" borderId="63" xfId="0" applyNumberFormat="1" applyFill="1" applyBorder="1" applyAlignment="1">
      <alignment horizontal="center" vertical="center"/>
    </xf>
    <xf numFmtId="167" fontId="0" fillId="24" borderId="62" xfId="0" applyNumberFormat="1" applyFill="1" applyBorder="1" applyAlignment="1">
      <alignment horizontal="center" vertical="center"/>
    </xf>
    <xf numFmtId="167" fontId="0" fillId="24" borderId="63" xfId="0" applyNumberFormat="1" applyFill="1" applyBorder="1" applyAlignment="1">
      <alignment horizontal="center" vertical="center"/>
    </xf>
    <xf numFmtId="166" fontId="0" fillId="0" borderId="55" xfId="0" applyNumberFormat="1" applyFill="1" applyBorder="1" applyAlignment="1">
      <alignment vertical="center"/>
    </xf>
    <xf numFmtId="164" fontId="23" fillId="0" borderId="55" xfId="55" applyFont="1" applyFill="1" applyBorder="1" applyAlignment="1">
      <alignment vertical="center" wrapText="1"/>
      <protection/>
    </xf>
    <xf numFmtId="166" fontId="23" fillId="0" borderId="27" xfId="0" applyNumberFormat="1" applyFont="1" applyFill="1" applyBorder="1" applyAlignment="1">
      <alignment horizontal="center" vertical="center"/>
    </xf>
    <xf numFmtId="167" fontId="0" fillId="0" borderId="55" xfId="0" applyNumberFormat="1" applyFill="1" applyBorder="1" applyAlignment="1">
      <alignment horizontal="center" vertical="center"/>
    </xf>
    <xf numFmtId="164" fontId="23" fillId="0" borderId="55" xfId="0" applyFont="1" applyFill="1" applyBorder="1" applyAlignment="1">
      <alignment vertical="center" wrapText="1"/>
    </xf>
    <xf numFmtId="166" fontId="0" fillId="0" borderId="15" xfId="0" applyNumberFormat="1" applyFont="1" applyFill="1" applyBorder="1" applyAlignment="1">
      <alignment horizontal="center" vertical="center" wrapText="1"/>
    </xf>
    <xf numFmtId="166" fontId="0" fillId="0" borderId="64" xfId="0" applyNumberFormat="1" applyFont="1" applyFill="1" applyBorder="1" applyAlignment="1">
      <alignment horizontal="center" vertical="center"/>
    </xf>
    <xf numFmtId="164" fontId="0" fillId="0" borderId="64" xfId="0" applyNumberFormat="1" applyFont="1" applyFill="1" applyBorder="1" applyAlignment="1">
      <alignment vertical="center" wrapText="1"/>
    </xf>
    <xf numFmtId="167" fontId="0" fillId="0" borderId="65" xfId="0" applyNumberFormat="1" applyFill="1" applyBorder="1" applyAlignment="1">
      <alignment horizontal="center" vertical="center"/>
    </xf>
    <xf numFmtId="167" fontId="0" fillId="0" borderId="66" xfId="0" applyNumberFormat="1" applyFill="1" applyBorder="1" applyAlignment="1">
      <alignment horizontal="center" vertical="center"/>
    </xf>
    <xf numFmtId="167" fontId="0" fillId="0" borderId="67" xfId="0" applyNumberFormat="1" applyFill="1" applyBorder="1" applyAlignment="1">
      <alignment horizontal="center" vertical="center"/>
    </xf>
    <xf numFmtId="167" fontId="0" fillId="24" borderId="65" xfId="0" applyNumberFormat="1" applyFill="1" applyBorder="1" applyAlignment="1">
      <alignment horizontal="center" vertical="center"/>
    </xf>
    <xf numFmtId="167" fontId="0" fillId="24" borderId="66" xfId="0" applyNumberFormat="1" applyFill="1" applyBorder="1" applyAlignment="1">
      <alignment horizontal="center" vertical="center"/>
    </xf>
    <xf numFmtId="167" fontId="0" fillId="24" borderId="67" xfId="0" applyNumberFormat="1" applyFill="1" applyBorder="1" applyAlignment="1">
      <alignment horizontal="center" vertical="center"/>
    </xf>
    <xf numFmtId="167" fontId="0" fillId="24" borderId="15" xfId="0" applyNumberFormat="1" applyFill="1" applyBorder="1" applyAlignment="1">
      <alignment horizontal="center" vertical="center"/>
    </xf>
    <xf numFmtId="166" fontId="0" fillId="0" borderId="22" xfId="0" applyNumberFormat="1" applyFont="1" applyFill="1" applyBorder="1" applyAlignment="1">
      <alignment horizontal="center" vertical="center" wrapText="1"/>
    </xf>
    <xf numFmtId="166" fontId="0" fillId="0" borderId="68" xfId="0" applyNumberFormat="1" applyFill="1" applyBorder="1" applyAlignment="1">
      <alignment horizontal="center" vertical="center"/>
    </xf>
    <xf numFmtId="164" fontId="0" fillId="0" borderId="68" xfId="0" applyNumberFormat="1" applyFont="1" applyFill="1" applyBorder="1" applyAlignment="1">
      <alignment vertical="center" wrapText="1"/>
    </xf>
    <xf numFmtId="167" fontId="0" fillId="0" borderId="23" xfId="0" applyNumberFormat="1" applyFill="1" applyBorder="1" applyAlignment="1">
      <alignment horizontal="center" vertical="center"/>
    </xf>
    <xf numFmtId="167" fontId="0" fillId="0" borderId="47" xfId="0" applyNumberFormat="1" applyFill="1" applyBorder="1" applyAlignment="1">
      <alignment horizontal="center" vertical="center"/>
    </xf>
    <xf numFmtId="167" fontId="0" fillId="0" borderId="48" xfId="0" applyNumberFormat="1" applyFill="1" applyBorder="1" applyAlignment="1">
      <alignment horizontal="center" vertical="center"/>
    </xf>
    <xf numFmtId="167" fontId="0" fillId="24" borderId="23" xfId="0" applyNumberFormat="1" applyFill="1" applyBorder="1" applyAlignment="1">
      <alignment horizontal="center" vertical="center"/>
    </xf>
    <xf numFmtId="167" fontId="0" fillId="24" borderId="47" xfId="0" applyNumberFormat="1" applyFill="1" applyBorder="1" applyAlignment="1">
      <alignment horizontal="center" vertical="center"/>
    </xf>
    <xf numFmtId="167" fontId="0" fillId="24" borderId="48" xfId="0" applyNumberFormat="1" applyFill="1" applyBorder="1" applyAlignment="1">
      <alignment horizontal="center" vertical="center"/>
    </xf>
    <xf numFmtId="167" fontId="0" fillId="24" borderId="22" xfId="0" applyNumberFormat="1" applyFill="1" applyBorder="1" applyAlignment="1">
      <alignment horizontal="center" vertical="center"/>
    </xf>
    <xf numFmtId="164" fontId="0" fillId="0" borderId="27" xfId="0" applyFill="1" applyBorder="1" applyAlignment="1">
      <alignment horizontal="center" vertical="center" wrapText="1"/>
    </xf>
    <xf numFmtId="164" fontId="23" fillId="0" borderId="55" xfId="0" applyNumberFormat="1" applyFont="1" applyFill="1" applyBorder="1" applyAlignment="1">
      <alignment vertical="center" wrapText="1"/>
    </xf>
    <xf numFmtId="164" fontId="0" fillId="0" borderId="68" xfId="0" applyFont="1" applyFill="1" applyBorder="1" applyAlignment="1">
      <alignment vertical="center" wrapText="1"/>
    </xf>
    <xf numFmtId="164" fontId="1" fillId="0" borderId="55" xfId="0" applyNumberFormat="1" applyFont="1" applyFill="1" applyBorder="1" applyAlignment="1">
      <alignment vertical="center" wrapText="1"/>
    </xf>
    <xf numFmtId="166" fontId="0" fillId="0" borderId="36" xfId="0" applyNumberFormat="1" applyFont="1" applyFill="1" applyBorder="1" applyAlignment="1">
      <alignment horizontal="center" vertical="center"/>
    </xf>
    <xf numFmtId="166" fontId="0" fillId="0" borderId="38" xfId="0" applyNumberFormat="1" applyFill="1" applyBorder="1" applyAlignment="1">
      <alignment vertical="center"/>
    </xf>
    <xf numFmtId="164" fontId="23" fillId="0" borderId="40" xfId="0" applyFont="1" applyFill="1" applyBorder="1" applyAlignment="1">
      <alignment vertical="center" wrapText="1"/>
    </xf>
    <xf numFmtId="167" fontId="0" fillId="0" borderId="40" xfId="0" applyNumberFormat="1" applyFill="1" applyBorder="1" applyAlignment="1">
      <alignment horizontal="center" vertical="center"/>
    </xf>
    <xf numFmtId="167" fontId="0" fillId="0" borderId="41" xfId="0" applyNumberFormat="1" applyFill="1" applyBorder="1" applyAlignment="1">
      <alignment horizontal="center" vertical="center"/>
    </xf>
    <xf numFmtId="166" fontId="0" fillId="0" borderId="39" xfId="0" applyNumberFormat="1" applyFont="1" applyFill="1" applyBorder="1" applyAlignment="1">
      <alignment horizontal="center" vertical="center"/>
    </xf>
    <xf numFmtId="164" fontId="23" fillId="0" borderId="57" xfId="0" applyFont="1" applyFill="1" applyBorder="1" applyAlignment="1">
      <alignment vertical="center" wrapText="1"/>
    </xf>
    <xf numFmtId="164" fontId="0" fillId="0" borderId="34" xfId="0" applyFont="1" applyFill="1" applyBorder="1" applyAlignment="1">
      <alignment vertical="center" wrapText="1"/>
    </xf>
    <xf numFmtId="167" fontId="0" fillId="0" borderId="69" xfId="0" applyNumberFormat="1" applyFill="1" applyBorder="1" applyAlignment="1">
      <alignment horizontal="center" vertical="center"/>
    </xf>
    <xf numFmtId="167" fontId="0" fillId="0" borderId="33" xfId="0" applyNumberFormat="1" applyFill="1" applyBorder="1" applyAlignment="1">
      <alignment horizontal="center" vertical="center"/>
    </xf>
    <xf numFmtId="167" fontId="0" fillId="0" borderId="70" xfId="0" applyNumberFormat="1" applyFill="1" applyBorder="1" applyAlignment="1">
      <alignment horizontal="center" vertical="center"/>
    </xf>
    <xf numFmtId="167" fontId="0" fillId="24" borderId="69" xfId="0" applyNumberFormat="1" applyFill="1" applyBorder="1" applyAlignment="1">
      <alignment horizontal="center" vertical="center"/>
    </xf>
    <xf numFmtId="167" fontId="0" fillId="24" borderId="70" xfId="0" applyNumberFormat="1" applyFill="1" applyBorder="1" applyAlignment="1">
      <alignment horizontal="center" vertical="center"/>
    </xf>
    <xf numFmtId="166" fontId="0" fillId="0" borderId="53" xfId="0" applyNumberFormat="1" applyFont="1" applyFill="1" applyBorder="1" applyAlignment="1">
      <alignment horizontal="center" vertical="center"/>
    </xf>
    <xf numFmtId="164" fontId="23" fillId="0" borderId="53" xfId="0" applyFont="1" applyFill="1" applyBorder="1" applyAlignment="1">
      <alignment vertical="center" wrapText="1"/>
    </xf>
    <xf numFmtId="167" fontId="0" fillId="0" borderId="59" xfId="0" applyNumberFormat="1" applyFill="1" applyBorder="1" applyAlignment="1">
      <alignment horizontal="center" vertical="center"/>
    </xf>
    <xf numFmtId="167" fontId="0" fillId="0" borderId="29" xfId="0" applyNumberFormat="1" applyFill="1" applyBorder="1" applyAlignment="1">
      <alignment horizontal="center" vertical="center"/>
    </xf>
    <xf numFmtId="164" fontId="0" fillId="0" borderId="53" xfId="0" applyFont="1" applyFill="1" applyBorder="1" applyAlignment="1">
      <alignment vertical="center" wrapText="1"/>
    </xf>
    <xf numFmtId="166" fontId="0" fillId="0" borderId="38" xfId="0" applyNumberFormat="1" applyFont="1" applyFill="1" applyBorder="1" applyAlignment="1">
      <alignment horizontal="center" vertical="center"/>
    </xf>
    <xf numFmtId="164" fontId="0" fillId="0" borderId="40" xfId="0" applyFont="1" applyFill="1" applyBorder="1" applyAlignment="1">
      <alignment vertical="center" wrapText="1"/>
    </xf>
    <xf numFmtId="166" fontId="0" fillId="0" borderId="61" xfId="0" applyNumberFormat="1" applyFill="1" applyBorder="1" applyAlignment="1">
      <alignment vertical="center"/>
    </xf>
    <xf numFmtId="164" fontId="23" fillId="0" borderId="61" xfId="0" applyFont="1" applyFill="1" applyBorder="1" applyAlignment="1">
      <alignment vertical="center" wrapText="1"/>
    </xf>
    <xf numFmtId="164" fontId="1" fillId="0" borderId="55" xfId="0" applyFont="1" applyFill="1" applyBorder="1" applyAlignment="1">
      <alignment vertical="center" wrapText="1"/>
    </xf>
    <xf numFmtId="166" fontId="0" fillId="0" borderId="12" xfId="0" applyNumberFormat="1" applyFont="1" applyFill="1" applyBorder="1" applyAlignment="1">
      <alignment horizontal="center" vertical="center"/>
    </xf>
    <xf numFmtId="166" fontId="0" fillId="0" borderId="18" xfId="0" applyNumberFormat="1" applyFont="1" applyFill="1" applyBorder="1" applyAlignment="1">
      <alignment horizontal="center" vertical="center"/>
    </xf>
    <xf numFmtId="166" fontId="0" fillId="0" borderId="11" xfId="0" applyNumberFormat="1" applyFont="1" applyFill="1" applyBorder="1" applyAlignment="1">
      <alignment horizontal="center" vertical="center"/>
    </xf>
    <xf numFmtId="166" fontId="0" fillId="0" borderId="68" xfId="0" applyNumberFormat="1" applyFill="1" applyBorder="1" applyAlignment="1">
      <alignment vertical="center"/>
    </xf>
    <xf numFmtId="166" fontId="34" fillId="0" borderId="11" xfId="0" applyNumberFormat="1" applyFont="1" applyFill="1" applyBorder="1" applyAlignment="1">
      <alignment horizontal="center" vertical="center" wrapText="1"/>
    </xf>
    <xf numFmtId="164" fontId="35" fillId="0" borderId="0" xfId="0" applyFont="1" applyFill="1" applyBorder="1" applyAlignment="1">
      <alignment vertical="center"/>
    </xf>
    <xf numFmtId="164" fontId="23" fillId="0" borderId="57" xfId="55" applyFont="1" applyFill="1" applyBorder="1" applyAlignment="1">
      <alignment vertical="center" wrapText="1"/>
      <protection/>
    </xf>
    <xf numFmtId="164" fontId="0" fillId="0" borderId="11" xfId="0" applyFill="1" applyBorder="1" applyAlignment="1">
      <alignment horizontal="center" vertical="center" wrapText="1"/>
    </xf>
    <xf numFmtId="164" fontId="31" fillId="0" borderId="11" xfId="0" applyFont="1" applyFill="1" applyBorder="1" applyAlignment="1">
      <alignment vertical="center" wrapText="1"/>
    </xf>
    <xf numFmtId="166" fontId="28" fillId="0" borderId="22" xfId="0" applyNumberFormat="1" applyFont="1" applyFill="1" applyBorder="1" applyAlignment="1">
      <alignment horizontal="center" vertical="center"/>
    </xf>
    <xf numFmtId="166" fontId="29" fillId="0" borderId="22" xfId="0" applyNumberFormat="1" applyFont="1" applyFill="1" applyBorder="1" applyAlignment="1">
      <alignment horizontal="center" vertical="center"/>
    </xf>
    <xf numFmtId="164" fontId="29" fillId="0" borderId="68" xfId="0" applyFont="1" applyFill="1" applyBorder="1" applyAlignment="1">
      <alignment horizontal="center" vertical="center"/>
    </xf>
    <xf numFmtId="166" fontId="0" fillId="0" borderId="50" xfId="0" applyNumberFormat="1" applyFill="1" applyBorder="1" applyAlignment="1">
      <alignment horizontal="center" vertical="center"/>
    </xf>
    <xf numFmtId="166" fontId="29" fillId="0" borderId="71" xfId="0" applyNumberFormat="1" applyFont="1" applyFill="1" applyBorder="1" applyAlignment="1">
      <alignment horizontal="center" vertical="center"/>
    </xf>
    <xf numFmtId="166" fontId="29" fillId="0" borderId="68" xfId="0" applyNumberFormat="1" applyFont="1" applyFill="1" applyBorder="1" applyAlignment="1">
      <alignment horizontal="center" vertical="center"/>
    </xf>
    <xf numFmtId="164" fontId="29" fillId="0" borderId="28" xfId="0" applyFont="1" applyFill="1" applyBorder="1" applyAlignment="1">
      <alignment vertical="center" wrapText="1"/>
    </xf>
    <xf numFmtId="164" fontId="1" fillId="0" borderId="68" xfId="0" applyFont="1" applyFill="1" applyBorder="1" applyAlignment="1">
      <alignment vertical="center" wrapText="1"/>
    </xf>
    <xf numFmtId="166" fontId="29" fillId="0" borderId="11" xfId="0" applyNumberFormat="1" applyFont="1" applyFill="1" applyBorder="1" applyAlignment="1">
      <alignment horizontal="center" vertical="center"/>
    </xf>
    <xf numFmtId="166" fontId="29" fillId="0" borderId="12" xfId="0" applyNumberFormat="1" applyFont="1" applyFill="1" applyBorder="1" applyAlignment="1">
      <alignment horizontal="center" vertical="center"/>
    </xf>
    <xf numFmtId="164" fontId="29" fillId="0" borderId="68" xfId="0" applyFont="1" applyFill="1" applyBorder="1" applyAlignment="1">
      <alignment vertical="center" wrapText="1"/>
    </xf>
    <xf numFmtId="164" fontId="0" fillId="0" borderId="60" xfId="0" applyFont="1" applyFill="1" applyBorder="1" applyAlignment="1">
      <alignment vertical="center" wrapText="1"/>
    </xf>
    <xf numFmtId="167" fontId="0" fillId="0" borderId="38" xfId="0" applyNumberFormat="1" applyFill="1" applyBorder="1" applyAlignment="1">
      <alignment horizontal="center" vertical="center"/>
    </xf>
    <xf numFmtId="166" fontId="0" fillId="0" borderId="10" xfId="0" applyNumberFormat="1" applyFill="1" applyBorder="1" applyAlignment="1">
      <alignment horizontal="center" vertical="center"/>
    </xf>
    <xf numFmtId="166" fontId="34" fillId="0" borderId="10" xfId="0" applyNumberFormat="1" applyFont="1" applyFill="1" applyBorder="1" applyAlignment="1">
      <alignment horizontal="center" vertical="center"/>
    </xf>
    <xf numFmtId="166" fontId="0" fillId="0" borderId="18" xfId="0" applyNumberFormat="1" applyFill="1" applyBorder="1" applyAlignment="1">
      <alignment horizontal="center" vertical="center"/>
    </xf>
    <xf numFmtId="164" fontId="29" fillId="0" borderId="61" xfId="0" applyFont="1" applyFill="1" applyBorder="1" applyAlignment="1">
      <alignment vertical="center" wrapText="1"/>
    </xf>
    <xf numFmtId="167" fontId="0" fillId="0" borderId="24" xfId="0" applyNumberFormat="1" applyFill="1" applyBorder="1" applyAlignment="1">
      <alignment horizontal="center" vertical="center"/>
    </xf>
    <xf numFmtId="167" fontId="0" fillId="0" borderId="34" xfId="0" applyNumberFormat="1" applyFill="1" applyBorder="1" applyAlignment="1">
      <alignment horizontal="center" vertical="center"/>
    </xf>
    <xf numFmtId="164" fontId="21" fillId="0" borderId="11" xfId="0" applyFont="1" applyFill="1" applyBorder="1" applyAlignment="1">
      <alignment vertical="center" wrapText="1"/>
    </xf>
    <xf numFmtId="166" fontId="28" fillId="0" borderId="11" xfId="0" applyNumberFormat="1" applyFont="1" applyFill="1" applyBorder="1" applyAlignment="1">
      <alignment horizontal="center" vertical="center"/>
    </xf>
    <xf numFmtId="166" fontId="0" fillId="0" borderId="15" xfId="0" applyNumberFormat="1" applyFont="1" applyFill="1" applyBorder="1" applyAlignment="1">
      <alignment horizontal="center" vertical="center"/>
    </xf>
    <xf numFmtId="164" fontId="1" fillId="0" borderId="15" xfId="0" applyFont="1" applyFill="1" applyBorder="1" applyAlignment="1">
      <alignment vertical="center" wrapText="1"/>
    </xf>
    <xf numFmtId="167" fontId="0" fillId="0" borderId="37" xfId="0" applyNumberFormat="1" applyFont="1" applyFill="1" applyBorder="1" applyAlignment="1">
      <alignment horizontal="center" vertical="center"/>
    </xf>
    <xf numFmtId="167" fontId="0" fillId="0" borderId="40" xfId="0" applyNumberFormat="1" applyFont="1" applyFill="1" applyBorder="1" applyAlignment="1">
      <alignment horizontal="center" vertical="center"/>
    </xf>
    <xf numFmtId="164" fontId="0" fillId="0" borderId="11" xfId="0" applyFill="1" applyBorder="1" applyAlignment="1">
      <alignment/>
    </xf>
    <xf numFmtId="164" fontId="0" fillId="24" borderId="11" xfId="0" applyFill="1" applyBorder="1" applyAlignment="1">
      <alignment/>
    </xf>
    <xf numFmtId="166" fontId="0" fillId="24" borderId="11" xfId="0" applyNumberFormat="1" applyFill="1" applyBorder="1" applyAlignment="1">
      <alignment horizontal="center"/>
    </xf>
    <xf numFmtId="167" fontId="0" fillId="24" borderId="11" xfId="0" applyNumberFormat="1" applyFont="1" applyFill="1" applyBorder="1" applyAlignment="1">
      <alignment horizontal="center" vertical="center"/>
    </xf>
    <xf numFmtId="166" fontId="0" fillId="24" borderId="0" xfId="0" applyNumberFormat="1" applyFill="1" applyAlignment="1">
      <alignment horizontal="center"/>
    </xf>
    <xf numFmtId="168" fontId="0" fillId="24" borderId="0" xfId="0" applyNumberFormat="1" applyFill="1" applyAlignment="1">
      <alignment/>
    </xf>
  </cellXfs>
  <cellStyles count="48">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дод№ 2" xfId="55"/>
    <cellStyle name="Плохой" xfId="56"/>
    <cellStyle name="Пояснение" xfId="57"/>
    <cellStyle name="Примечание" xfId="58"/>
    <cellStyle name="Связанная ячейка" xfId="59"/>
    <cellStyle name="Текст предупреждения" xfId="60"/>
    <cellStyle name="Хороший"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80"/>
  <sheetViews>
    <sheetView view="pageBreakPreview" zoomScale="75" zoomScaleNormal="75" zoomScaleSheetLayoutView="75" workbookViewId="0" topLeftCell="E166">
      <selection activeCell="J10" sqref="J10"/>
    </sheetView>
  </sheetViews>
  <sheetFormatPr defaultColWidth="9.00390625" defaultRowHeight="12.75"/>
  <cols>
    <col min="1" max="1" width="17.375" style="1" customWidth="1"/>
    <col min="2" max="2" width="21.125" style="1" customWidth="1"/>
    <col min="3" max="3" width="15.625" style="1" customWidth="1"/>
    <col min="4" max="4" width="91.625" style="2" customWidth="1"/>
    <col min="5" max="5" width="16.75390625" style="1" customWidth="1"/>
    <col min="6" max="6" width="15.375" style="1" customWidth="1"/>
    <col min="7" max="7" width="12.25390625" style="1" customWidth="1"/>
    <col min="8" max="8" width="12.375" style="1" customWidth="1"/>
    <col min="9" max="9" width="14.125" style="1" customWidth="1"/>
    <col min="10" max="10" width="11.00390625" style="1" customWidth="1"/>
    <col min="11" max="11" width="12.375" style="1" customWidth="1"/>
    <col min="12" max="12" width="12.25390625" style="1" customWidth="1"/>
    <col min="13" max="13" width="11.00390625" style="1" customWidth="1"/>
    <col min="14" max="14" width="12.00390625" style="1" customWidth="1"/>
    <col min="15" max="15" width="11.00390625" style="1" customWidth="1"/>
    <col min="16" max="16" width="16.00390625" style="1" customWidth="1"/>
    <col min="17" max="17" width="15.75390625" style="1" customWidth="1"/>
    <col min="18" max="16384" width="9.125" style="3" customWidth="1"/>
  </cols>
  <sheetData>
    <row r="1" ht="12.75">
      <c r="O1" s="1" t="s">
        <v>0</v>
      </c>
    </row>
    <row r="2" ht="12.75">
      <c r="O2" s="1" t="s">
        <v>1</v>
      </c>
    </row>
    <row r="3" spans="1:15" ht="20.25">
      <c r="A3" s="4"/>
      <c r="B3" s="4"/>
      <c r="O3" s="1" t="s">
        <v>2</v>
      </c>
    </row>
    <row r="6" spans="4:15" ht="21.75" customHeight="1">
      <c r="D6" s="5" t="s">
        <v>3</v>
      </c>
      <c r="E6" s="5"/>
      <c r="F6" s="5"/>
      <c r="G6" s="5"/>
      <c r="H6" s="5"/>
      <c r="I6" s="5"/>
      <c r="J6" s="5"/>
      <c r="K6" s="5"/>
      <c r="L6" s="5"/>
      <c r="M6" s="5"/>
      <c r="O6" s="6"/>
    </row>
    <row r="7" spans="4:15" ht="10.5" customHeight="1">
      <c r="D7" s="7"/>
      <c r="E7" s="6"/>
      <c r="F7" s="6"/>
      <c r="G7" s="6"/>
      <c r="H7" s="6"/>
      <c r="I7" s="6"/>
      <c r="J7" s="6"/>
      <c r="K7" s="6"/>
      <c r="L7" s="6"/>
      <c r="O7" s="6"/>
    </row>
    <row r="8" ht="10.5" customHeight="1">
      <c r="Q8" s="8" t="s">
        <v>4</v>
      </c>
    </row>
    <row r="9" spans="1:17" ht="18" customHeight="1">
      <c r="A9" s="9" t="s">
        <v>5</v>
      </c>
      <c r="B9" s="10" t="s">
        <v>6</v>
      </c>
      <c r="C9" s="10" t="s">
        <v>7</v>
      </c>
      <c r="D9" s="11" t="s">
        <v>8</v>
      </c>
      <c r="E9" s="12" t="s">
        <v>9</v>
      </c>
      <c r="F9" s="12"/>
      <c r="G9" s="12"/>
      <c r="H9" s="12"/>
      <c r="I9" s="12"/>
      <c r="J9" s="13" t="s">
        <v>10</v>
      </c>
      <c r="K9" s="13"/>
      <c r="L9" s="13"/>
      <c r="M9" s="13"/>
      <c r="N9" s="13"/>
      <c r="O9" s="13"/>
      <c r="P9" s="13"/>
      <c r="Q9" s="14" t="s">
        <v>11</v>
      </c>
    </row>
    <row r="10" spans="1:17" ht="12.75" customHeight="1">
      <c r="A10" s="9"/>
      <c r="B10" s="10"/>
      <c r="C10" s="10"/>
      <c r="D10" s="11"/>
      <c r="E10" s="15" t="s">
        <v>12</v>
      </c>
      <c r="F10" s="16" t="s">
        <v>13</v>
      </c>
      <c r="G10" s="16"/>
      <c r="H10" s="16"/>
      <c r="I10" s="10" t="s">
        <v>14</v>
      </c>
      <c r="J10" s="17" t="s">
        <v>15</v>
      </c>
      <c r="K10" s="10" t="s">
        <v>16</v>
      </c>
      <c r="L10" s="18" t="s">
        <v>13</v>
      </c>
      <c r="M10" s="18"/>
      <c r="N10" s="17" t="s">
        <v>17</v>
      </c>
      <c r="O10" s="19" t="s">
        <v>18</v>
      </c>
      <c r="P10" s="19"/>
      <c r="Q10" s="14"/>
    </row>
    <row r="11" spans="1:17" ht="12.75" customHeight="1">
      <c r="A11" s="9"/>
      <c r="B11" s="10"/>
      <c r="C11" s="10"/>
      <c r="D11" s="11"/>
      <c r="E11" s="15"/>
      <c r="F11" s="17" t="s">
        <v>19</v>
      </c>
      <c r="G11" s="20" t="s">
        <v>20</v>
      </c>
      <c r="H11" s="17" t="s">
        <v>21</v>
      </c>
      <c r="I11" s="10"/>
      <c r="J11" s="17"/>
      <c r="K11" s="10"/>
      <c r="L11" s="17" t="s">
        <v>22</v>
      </c>
      <c r="M11" s="10" t="s">
        <v>21</v>
      </c>
      <c r="N11" s="17"/>
      <c r="O11" s="20" t="s">
        <v>23</v>
      </c>
      <c r="P11" s="21" t="s">
        <v>24</v>
      </c>
      <c r="Q11" s="14"/>
    </row>
    <row r="12" spans="1:17" ht="158.25" customHeight="1">
      <c r="A12" s="9"/>
      <c r="B12" s="10"/>
      <c r="C12" s="10"/>
      <c r="D12" s="11"/>
      <c r="E12" s="15"/>
      <c r="F12" s="17"/>
      <c r="G12" s="20"/>
      <c r="H12" s="17"/>
      <c r="I12" s="10"/>
      <c r="J12" s="17"/>
      <c r="K12" s="10"/>
      <c r="L12" s="17"/>
      <c r="M12" s="10"/>
      <c r="N12" s="17"/>
      <c r="O12" s="20"/>
      <c r="P12" s="22" t="s">
        <v>25</v>
      </c>
      <c r="Q12" s="14"/>
    </row>
    <row r="13" spans="1:17" ht="20.25" customHeight="1">
      <c r="A13" s="23">
        <v>1</v>
      </c>
      <c r="B13" s="23"/>
      <c r="C13" s="23">
        <v>2</v>
      </c>
      <c r="D13" s="24">
        <v>3</v>
      </c>
      <c r="E13" s="25">
        <v>4</v>
      </c>
      <c r="F13" s="26">
        <v>5</v>
      </c>
      <c r="G13" s="27">
        <v>6</v>
      </c>
      <c r="H13" s="28">
        <v>7</v>
      </c>
      <c r="I13" s="26">
        <v>8</v>
      </c>
      <c r="J13" s="25">
        <v>9</v>
      </c>
      <c r="K13" s="26">
        <v>10</v>
      </c>
      <c r="L13" s="27">
        <v>11</v>
      </c>
      <c r="M13" s="26">
        <v>12</v>
      </c>
      <c r="N13" s="27">
        <v>13</v>
      </c>
      <c r="O13" s="26">
        <v>14</v>
      </c>
      <c r="P13" s="27">
        <v>15</v>
      </c>
      <c r="Q13" s="26">
        <v>16</v>
      </c>
    </row>
    <row r="14" spans="1:133" s="36" customFormat="1" ht="24" customHeight="1">
      <c r="A14" s="29"/>
      <c r="B14" s="30" t="s">
        <v>26</v>
      </c>
      <c r="C14" s="31"/>
      <c r="D14" s="32" t="s">
        <v>27</v>
      </c>
      <c r="E14" s="33">
        <f>E15</f>
        <v>19552600</v>
      </c>
      <c r="F14" s="33">
        <f>F15</f>
        <v>19552600</v>
      </c>
      <c r="G14" s="33">
        <f>G15</f>
        <v>13779811</v>
      </c>
      <c r="H14" s="33">
        <f>H15</f>
        <v>1055028</v>
      </c>
      <c r="I14" s="33">
        <f>I15</f>
        <v>0</v>
      </c>
      <c r="J14" s="33">
        <f>J15</f>
        <v>0</v>
      </c>
      <c r="K14" s="33">
        <f>K15</f>
        <v>0</v>
      </c>
      <c r="L14" s="33">
        <f>L15</f>
        <v>0</v>
      </c>
      <c r="M14" s="33">
        <f>M15</f>
        <v>0</v>
      </c>
      <c r="N14" s="33">
        <f>N15</f>
        <v>0</v>
      </c>
      <c r="O14" s="33">
        <f>O15</f>
        <v>0</v>
      </c>
      <c r="P14" s="34">
        <f>P15</f>
        <v>0</v>
      </c>
      <c r="Q14" s="35">
        <f>Q15</f>
        <v>19552600</v>
      </c>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row>
    <row r="15" spans="1:17" ht="47.25" customHeight="1">
      <c r="A15" s="37"/>
      <c r="B15" s="38" t="s">
        <v>28</v>
      </c>
      <c r="C15" s="38" t="s">
        <v>29</v>
      </c>
      <c r="D15" s="39">
        <f>'Додаток 3'!E17</f>
        <v>0</v>
      </c>
      <c r="E15" s="40">
        <f>'Додаток 3'!F17+'Додаток 3'!F28+'Додаток 3'!F34+'Додаток 3'!F88+'Додаток 3'!F94+'Додаток 3'!F102</f>
        <v>19552600</v>
      </c>
      <c r="F15" s="40">
        <f>'Додаток 3'!G17+'Додаток 3'!G28+'Додаток 3'!G34+'Додаток 3'!G88+'Додаток 3'!G94+'Додаток 3'!G102</f>
        <v>19552600</v>
      </c>
      <c r="G15" s="40">
        <f>'Додаток 3'!H17+'Додаток 3'!H28+'Додаток 3'!H34+'Додаток 3'!H88+'Додаток 3'!H94+'Додаток 3'!H102</f>
        <v>13779811</v>
      </c>
      <c r="H15" s="40">
        <f>'Додаток 3'!I17+'Додаток 3'!I28+'Додаток 3'!I34+'Додаток 3'!I88+'Додаток 3'!I94+'Додаток 3'!I102</f>
        <v>1055028</v>
      </c>
      <c r="I15" s="40">
        <f>'Додаток 3'!J17+'Додаток 3'!J28+'Додаток 3'!J34+'Додаток 3'!J88+'Додаток 3'!J94+'Додаток 3'!J102</f>
        <v>0</v>
      </c>
      <c r="J15" s="40">
        <f>'Додаток 3'!K17+'Додаток 3'!K28+'Додаток 3'!K34+'Додаток 3'!K88+'Додаток 3'!K94+'Додаток 3'!K102</f>
        <v>0</v>
      </c>
      <c r="K15" s="40">
        <f>'Додаток 3'!L17+'Додаток 3'!L28+'Додаток 3'!L34+'Додаток 3'!L88+'Додаток 3'!L94+'Додаток 3'!L102</f>
        <v>0</v>
      </c>
      <c r="L15" s="40">
        <f>'Додаток 3'!M17+'Додаток 3'!M28+'Додаток 3'!M34+'Додаток 3'!M88+'Додаток 3'!M94+'Додаток 3'!M102</f>
        <v>0</v>
      </c>
      <c r="M15" s="40">
        <f>'Додаток 3'!N17+'Додаток 3'!N28+'Додаток 3'!N34+'Додаток 3'!N88+'Додаток 3'!N94+'Додаток 3'!N102</f>
        <v>0</v>
      </c>
      <c r="N15" s="40">
        <f>'Додаток 3'!O17+'Додаток 3'!O28+'Додаток 3'!O34+'Додаток 3'!O88+'Додаток 3'!O94+'Додаток 3'!O102</f>
        <v>0</v>
      </c>
      <c r="O15" s="40">
        <f>'Додаток 3'!P17+'Додаток 3'!P28+'Додаток 3'!P34+'Додаток 3'!P88+'Додаток 3'!P94+'Додаток 3'!P102</f>
        <v>0</v>
      </c>
      <c r="P15" s="41">
        <f>'Додаток 3'!Q17+'Додаток 3'!Q28+'Додаток 3'!Q34+'Додаток 3'!Q88+'Додаток 3'!Q94+'Додаток 3'!Q102</f>
        <v>0</v>
      </c>
      <c r="Q15" s="42">
        <f>'Додаток 3'!R17+'Додаток 3'!R28+'Додаток 3'!R34+'Додаток 3'!R88+'Додаток 3'!R94+'Додаток 3'!R102</f>
        <v>19552600</v>
      </c>
    </row>
    <row r="16" spans="1:17" ht="25.5" customHeight="1">
      <c r="A16" s="43"/>
      <c r="B16" s="44" t="s">
        <v>30</v>
      </c>
      <c r="C16" s="44"/>
      <c r="D16" s="45" t="s">
        <v>31</v>
      </c>
      <c r="E16" s="46">
        <f>E18+E17</f>
        <v>1162291</v>
      </c>
      <c r="F16" s="46">
        <f>F18+F17</f>
        <v>1162291</v>
      </c>
      <c r="G16" s="46">
        <f>G18</f>
        <v>0</v>
      </c>
      <c r="H16" s="46">
        <f>H18</f>
        <v>0</v>
      </c>
      <c r="I16" s="46">
        <f>I18</f>
        <v>0</v>
      </c>
      <c r="J16" s="46">
        <f>J18</f>
        <v>0</v>
      </c>
      <c r="K16" s="46">
        <f>K18</f>
        <v>0</v>
      </c>
      <c r="L16" s="46">
        <f>L18</f>
        <v>0</v>
      </c>
      <c r="M16" s="46">
        <f>M18</f>
        <v>0</v>
      </c>
      <c r="N16" s="46">
        <f>N18</f>
        <v>0</v>
      </c>
      <c r="O16" s="46">
        <f>O18</f>
        <v>0</v>
      </c>
      <c r="P16" s="47">
        <f>P18</f>
        <v>0</v>
      </c>
      <c r="Q16" s="48">
        <f>Q18+'Додаток 3'!R89</f>
        <v>1162291</v>
      </c>
    </row>
    <row r="17" spans="1:17" ht="25.5" customHeight="1">
      <c r="A17" s="49"/>
      <c r="B17" s="50" t="s">
        <v>32</v>
      </c>
      <c r="C17" s="50" t="s">
        <v>33</v>
      </c>
      <c r="D17" s="51" t="s">
        <v>34</v>
      </c>
      <c r="E17" s="52">
        <f>'Додаток 3'!F90</f>
        <v>85453</v>
      </c>
      <c r="F17" s="52">
        <f>'Додаток 3'!G90</f>
        <v>85453</v>
      </c>
      <c r="G17" s="52">
        <f>'Додаток 3'!H90</f>
        <v>0</v>
      </c>
      <c r="H17" s="52">
        <f>'Додаток 3'!I90</f>
        <v>0</v>
      </c>
      <c r="I17" s="52">
        <f>'Додаток 3'!J90</f>
        <v>0</v>
      </c>
      <c r="J17" s="52">
        <f>'Додаток 3'!K90</f>
        <v>0</v>
      </c>
      <c r="K17" s="52">
        <f>'Додаток 3'!L90</f>
        <v>0</v>
      </c>
      <c r="L17" s="52">
        <f>'Додаток 3'!M90</f>
        <v>0</v>
      </c>
      <c r="M17" s="52">
        <f>'Додаток 3'!N90</f>
        <v>0</v>
      </c>
      <c r="N17" s="52">
        <f>'Додаток 3'!O90</f>
        <v>0</v>
      </c>
      <c r="O17" s="52">
        <f>'Додаток 3'!P90</f>
        <v>0</v>
      </c>
      <c r="P17" s="52">
        <f>'Додаток 3'!Q90</f>
        <v>0</v>
      </c>
      <c r="Q17" s="52">
        <f>'Додаток 3'!R90</f>
        <v>85453</v>
      </c>
    </row>
    <row r="18" spans="1:17" ht="52.5" customHeight="1">
      <c r="A18" s="53"/>
      <c r="B18" s="54" t="s">
        <v>35</v>
      </c>
      <c r="C18" s="55" t="s">
        <v>33</v>
      </c>
      <c r="D18" s="56">
        <f>'Додаток 3'!E96</f>
        <v>0</v>
      </c>
      <c r="E18" s="57">
        <f>'Додаток 3'!F96+'Додаток 3'!F36</f>
        <v>1076838</v>
      </c>
      <c r="F18" s="57">
        <f>'Додаток 3'!G96+'Додаток 3'!G36</f>
        <v>1076838</v>
      </c>
      <c r="G18" s="57">
        <f>'Додаток 3'!H96+'Додаток 3'!H36</f>
        <v>0</v>
      </c>
      <c r="H18" s="57">
        <f>'Додаток 3'!I96+'Додаток 3'!I36</f>
        <v>0</v>
      </c>
      <c r="I18" s="57">
        <f>'Додаток 3'!J96+'Додаток 3'!J36</f>
        <v>0</v>
      </c>
      <c r="J18" s="57">
        <f>'Додаток 3'!K96+'Додаток 3'!K36</f>
        <v>0</v>
      </c>
      <c r="K18" s="57">
        <f>'Додаток 3'!L96+'Додаток 3'!L36</f>
        <v>0</v>
      </c>
      <c r="L18" s="57">
        <f>'Додаток 3'!M96+'Додаток 3'!M36</f>
        <v>0</v>
      </c>
      <c r="M18" s="57">
        <f>'Додаток 3'!N96+'Додаток 3'!N36</f>
        <v>0</v>
      </c>
      <c r="N18" s="57">
        <f>'Додаток 3'!O96+'Додаток 3'!O36</f>
        <v>0</v>
      </c>
      <c r="O18" s="57">
        <f>'Додаток 3'!P96+'Додаток 3'!P36</f>
        <v>0</v>
      </c>
      <c r="P18" s="58">
        <f>'Додаток 3'!Q96+'Додаток 3'!Q36</f>
        <v>0</v>
      </c>
      <c r="Q18" s="59">
        <f>'Додаток 3'!R96+'Додаток 3'!R36</f>
        <v>1076838</v>
      </c>
    </row>
    <row r="19" spans="1:17" ht="99.75" customHeight="1">
      <c r="A19" s="53"/>
      <c r="B19" s="60"/>
      <c r="C19" s="61"/>
      <c r="D19" s="62">
        <f>'Додаток 3'!E37</f>
        <v>0</v>
      </c>
      <c r="E19" s="63">
        <f>'Додаток 3'!F37</f>
        <v>1026838</v>
      </c>
      <c r="F19" s="63">
        <f>'Додаток 3'!G37</f>
        <v>1026838</v>
      </c>
      <c r="G19" s="63">
        <f>'Додаток 3'!H37</f>
        <v>0</v>
      </c>
      <c r="H19" s="63">
        <f>'Додаток 3'!I37</f>
        <v>0</v>
      </c>
      <c r="I19" s="63">
        <f>'Додаток 3'!J37</f>
        <v>0</v>
      </c>
      <c r="J19" s="63">
        <f>'Додаток 3'!K37</f>
        <v>0</v>
      </c>
      <c r="K19" s="63">
        <f>'Додаток 3'!L37</f>
        <v>0</v>
      </c>
      <c r="L19" s="63">
        <f>'Додаток 3'!M37</f>
        <v>0</v>
      </c>
      <c r="M19" s="63">
        <f>'Додаток 3'!N37</f>
        <v>0</v>
      </c>
      <c r="N19" s="63">
        <f>'Додаток 3'!O37</f>
        <v>0</v>
      </c>
      <c r="O19" s="63">
        <f>'Додаток 3'!P37</f>
        <v>0</v>
      </c>
      <c r="P19" s="64">
        <f>'Додаток 3'!Q37</f>
        <v>0</v>
      </c>
      <c r="Q19" s="65">
        <f>'Додаток 3'!R37</f>
        <v>1026838</v>
      </c>
    </row>
    <row r="20" spans="1:17" ht="36" customHeight="1">
      <c r="A20" s="29"/>
      <c r="B20" s="30" t="s">
        <v>36</v>
      </c>
      <c r="C20" s="30"/>
      <c r="D20" s="32" t="s">
        <v>37</v>
      </c>
      <c r="E20" s="66">
        <f>E21+E23+E26+E28+E30+E32+E34+E36+E37+E38+E40+E42+E44+E46+E48+E50+E52+E54+E56+E58+E59+E60+E62+E63+E64+E66+E61</f>
        <v>275216615</v>
      </c>
      <c r="F20" s="66">
        <f>F21+F23+F26+F28+F30+F32+F34+F36+F37+F38+F40+F42+F44+F46+F48+F50+F52+F54+F56+F58+F59+F60+F62+F63+F64+F66+F61</f>
        <v>275216615</v>
      </c>
      <c r="G20" s="66">
        <f>G21+G23+G26+G28+G30+G32+G34+G36+G37+G38+G40+G42+G44+G46+G48+G50+G52+G54+G56+G58+G59+G60+G62+G63+G64+G66+G61</f>
        <v>5366123</v>
      </c>
      <c r="H20" s="66">
        <f>H21+H23+H26+H28+H30+H32+H34+H36+H37+H38+H40+H42+H44+H46+H48+H50+H52+H54+H56+H58+H59+H60+H62+H63+H64+H66+H61</f>
        <v>245977</v>
      </c>
      <c r="I20" s="66">
        <f>I21+I23+I26+I28+I30+I32+I34+I36+I37+I38+I40+I42+I44+I46+I48+I50+I52+I54+I56+I58+I59+I60+I62+I63+I64+I66+I61</f>
        <v>0</v>
      </c>
      <c r="J20" s="66">
        <f>J21+J23+J26+J28+J30+J32+J34+J36+J37+J38+J40+J42+J44+J46+J48+J50+J52+J54+J56+J58+J59+J60+J62+J63+J64+J66+J61</f>
        <v>57740</v>
      </c>
      <c r="K20" s="66">
        <f>K21+K23+K26+K28+K30+K32+K34+K36+K37+K38+K40+K42+K44+K46+K48+K50+K52+K54+K56+K58+K59+K60+K62+K63+K64+K66+K61</f>
        <v>57740</v>
      </c>
      <c r="L20" s="66">
        <f>L21+L23+L26+L28+L30+L32+L34+L36+L37+L38+L40+L42+L44+L46+L48+L50+L52+L54+L56+L58+L59+L60+L62+L63+L64+L66+L61</f>
        <v>42808</v>
      </c>
      <c r="M20" s="66">
        <f>M21+M23+M26+M28+M30+M32+M34+M36+M37+M38+M40+M42+M44+M46+M48+M50+M52+M54+M56+M58+M59+M60+M62+M63+M64+M66+M61</f>
        <v>0</v>
      </c>
      <c r="N20" s="66">
        <f>N21+N23+N26+N28+N30+N32+N34+N36+N37+N38+N40+N42+N44+N46+N48+N50+N52+N54+N56+N58+N59+N60+N62+N63+N64+N66+N61</f>
        <v>0</v>
      </c>
      <c r="O20" s="66">
        <f>O21+O23+O26+O28+O30+O32+O34+O36+O37+O38+O40+O42+O44+O46+O48+O50+O52+O54+O56+O58+O59+O60+O62+O63+O64+O66+O61</f>
        <v>0</v>
      </c>
      <c r="P20" s="67">
        <f>P21+P23+P26+P28+P30+P32+P34+P36+P37+P38+P40+P42+P44+P46+P48+P50+P52+P54+P56+P58+P59+P60+P62+P63+P64+P66+P61</f>
        <v>0</v>
      </c>
      <c r="Q20" s="68">
        <f>Q21+Q23+Q26+Q28+Q30+Q32+Q34+Q36+Q37+Q38+Q40+Q42+Q44+Q46+Q48+Q50+Q52+Q54+Q56+Q58+Q59+Q60+Q62+Q63+Q64+Q66+Q61</f>
        <v>275274355</v>
      </c>
    </row>
    <row r="21" spans="1:107" s="36" customFormat="1" ht="141" customHeight="1">
      <c r="A21" s="69"/>
      <c r="B21" s="55" t="s">
        <v>38</v>
      </c>
      <c r="C21" s="55" t="s">
        <v>39</v>
      </c>
      <c r="D21" s="56">
        <f>'Додаток 3'!E39</f>
        <v>0</v>
      </c>
      <c r="E21" s="57">
        <f>'Додаток 3'!F39</f>
        <v>6684559</v>
      </c>
      <c r="F21" s="57">
        <f>'Додаток 3'!G39</f>
        <v>6684559</v>
      </c>
      <c r="G21" s="57">
        <f>'Додаток 3'!H39</f>
        <v>0</v>
      </c>
      <c r="H21" s="57">
        <f>'Додаток 3'!I39</f>
        <v>0</v>
      </c>
      <c r="I21" s="57">
        <f>'Додаток 3'!J39</f>
        <v>0</v>
      </c>
      <c r="J21" s="57">
        <f>'Додаток 3'!K39</f>
        <v>0</v>
      </c>
      <c r="K21" s="57">
        <f>'Додаток 3'!L39</f>
        <v>0</v>
      </c>
      <c r="L21" s="57">
        <f>'Додаток 3'!M39</f>
        <v>0</v>
      </c>
      <c r="M21" s="57">
        <f>'Додаток 3'!N39</f>
        <v>0</v>
      </c>
      <c r="N21" s="57">
        <f>'Додаток 3'!O39</f>
        <v>0</v>
      </c>
      <c r="O21" s="57">
        <f>'Додаток 3'!P39</f>
        <v>0</v>
      </c>
      <c r="P21" s="58">
        <f>'Додаток 3'!Q39</f>
        <v>0</v>
      </c>
      <c r="Q21" s="59">
        <f>'Додаток 3'!R39</f>
        <v>6684559</v>
      </c>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row>
    <row r="22" spans="1:17" ht="86.25" customHeight="1">
      <c r="A22" s="70"/>
      <c r="B22" s="50"/>
      <c r="C22" s="50"/>
      <c r="D22" s="71">
        <f>'Додаток 3'!E40</f>
        <v>0</v>
      </c>
      <c r="E22" s="72">
        <f>'Додаток 3'!F40</f>
        <v>6684559</v>
      </c>
      <c r="F22" s="72">
        <f>'Додаток 3'!G40</f>
        <v>6684559</v>
      </c>
      <c r="G22" s="72">
        <f>'Додаток 3'!H40</f>
        <v>0</v>
      </c>
      <c r="H22" s="72">
        <f>'Додаток 3'!I40</f>
        <v>0</v>
      </c>
      <c r="I22" s="72">
        <f>'Додаток 3'!J40</f>
        <v>0</v>
      </c>
      <c r="J22" s="72">
        <f>'Додаток 3'!K40</f>
        <v>0</v>
      </c>
      <c r="K22" s="72">
        <f>'Додаток 3'!L40</f>
        <v>0</v>
      </c>
      <c r="L22" s="72">
        <f>'Додаток 3'!M40</f>
        <v>0</v>
      </c>
      <c r="M22" s="72">
        <f>'Додаток 3'!N40</f>
        <v>0</v>
      </c>
      <c r="N22" s="72">
        <f>'Додаток 3'!O40</f>
        <v>0</v>
      </c>
      <c r="O22" s="72">
        <f>'Додаток 3'!P40</f>
        <v>0</v>
      </c>
      <c r="P22" s="73">
        <f>'Додаток 3'!Q40</f>
        <v>0</v>
      </c>
      <c r="Q22" s="74">
        <f>'Додаток 3'!R40</f>
        <v>6684559</v>
      </c>
    </row>
    <row r="23" spans="1:17" ht="239.25" customHeight="1">
      <c r="A23" s="75"/>
      <c r="B23" s="76" t="s">
        <v>40</v>
      </c>
      <c r="C23" s="77" t="s">
        <v>39</v>
      </c>
      <c r="D23" s="78">
        <f>'Додаток 3'!E41</f>
        <v>0</v>
      </c>
      <c r="E23" s="79">
        <f>'Додаток 3'!F41</f>
        <v>1723170</v>
      </c>
      <c r="F23" s="79">
        <f>'Додаток 3'!G41</f>
        <v>1723170</v>
      </c>
      <c r="G23" s="79">
        <f>'Додаток 3'!H41</f>
        <v>0</v>
      </c>
      <c r="H23" s="79">
        <f>'Додаток 3'!I41</f>
        <v>0</v>
      </c>
      <c r="I23" s="79">
        <f>'Додаток 3'!J41</f>
        <v>0</v>
      </c>
      <c r="J23" s="79">
        <f>'Додаток 3'!K41</f>
        <v>0</v>
      </c>
      <c r="K23" s="79">
        <f>'Додаток 3'!L41</f>
        <v>0</v>
      </c>
      <c r="L23" s="79">
        <f>'Додаток 3'!M41</f>
        <v>0</v>
      </c>
      <c r="M23" s="79">
        <f>'Додаток 3'!N41</f>
        <v>0</v>
      </c>
      <c r="N23" s="79">
        <f>'Додаток 3'!O41</f>
        <v>0</v>
      </c>
      <c r="O23" s="79">
        <f>'Додаток 3'!P41</f>
        <v>0</v>
      </c>
      <c r="P23" s="80">
        <f>'Додаток 3'!Q41</f>
        <v>0</v>
      </c>
      <c r="Q23" s="81">
        <f>'Додаток 3'!R41</f>
        <v>1723170</v>
      </c>
    </row>
    <row r="24" spans="1:17" ht="160.5" customHeight="1">
      <c r="A24" s="82"/>
      <c r="B24" s="83"/>
      <c r="C24" s="84"/>
      <c r="D24" s="85">
        <f>'Додаток 3'!E42</f>
        <v>0</v>
      </c>
      <c r="E24" s="86"/>
      <c r="F24" s="86"/>
      <c r="G24" s="86"/>
      <c r="H24" s="86"/>
      <c r="I24" s="86"/>
      <c r="J24" s="86"/>
      <c r="K24" s="86"/>
      <c r="L24" s="86"/>
      <c r="M24" s="86"/>
      <c r="N24" s="86"/>
      <c r="O24" s="86"/>
      <c r="P24" s="87"/>
      <c r="Q24" s="88"/>
    </row>
    <row r="25" spans="1:17" ht="74.25" customHeight="1">
      <c r="A25" s="89"/>
      <c r="B25" s="90"/>
      <c r="C25" s="91"/>
      <c r="D25" s="92">
        <f>'Додаток 3'!E43</f>
        <v>0</v>
      </c>
      <c r="E25" s="72">
        <f>'Додаток 3'!F43</f>
        <v>1723170</v>
      </c>
      <c r="F25" s="72">
        <f>'Додаток 3'!G43</f>
        <v>1723170</v>
      </c>
      <c r="G25" s="72">
        <f>'Додаток 3'!H43</f>
        <v>0</v>
      </c>
      <c r="H25" s="72">
        <f>'Додаток 3'!I43</f>
        <v>0</v>
      </c>
      <c r="I25" s="72">
        <f>'Додаток 3'!J43</f>
        <v>0</v>
      </c>
      <c r="J25" s="72">
        <f>'Додаток 3'!K43</f>
        <v>0</v>
      </c>
      <c r="K25" s="72">
        <f>'Додаток 3'!L43</f>
        <v>0</v>
      </c>
      <c r="L25" s="72">
        <f>'Додаток 3'!M43</f>
        <v>0</v>
      </c>
      <c r="M25" s="72">
        <f>'Додаток 3'!N43</f>
        <v>0</v>
      </c>
      <c r="N25" s="72">
        <f>'Додаток 3'!O43</f>
        <v>0</v>
      </c>
      <c r="O25" s="72">
        <f>'Додаток 3'!P43</f>
        <v>0</v>
      </c>
      <c r="P25" s="73">
        <f>'Додаток 3'!Q43</f>
        <v>0</v>
      </c>
      <c r="Q25" s="74">
        <f>'Додаток 3'!R43</f>
        <v>1723170</v>
      </c>
    </row>
    <row r="26" spans="1:18" ht="63" customHeight="1">
      <c r="A26" s="93"/>
      <c r="B26" s="94" t="s">
        <v>41</v>
      </c>
      <c r="C26" s="94" t="s">
        <v>42</v>
      </c>
      <c r="D26" s="39">
        <f>'Додаток 3'!E44</f>
        <v>0</v>
      </c>
      <c r="E26" s="72">
        <f>'Додаток 3'!F44</f>
        <v>683640</v>
      </c>
      <c r="F26" s="72">
        <f>'Додаток 3'!G44</f>
        <v>683640</v>
      </c>
      <c r="G26" s="72">
        <f>'Додаток 3'!H44</f>
        <v>0</v>
      </c>
      <c r="H26" s="72">
        <f>'Додаток 3'!I44</f>
        <v>0</v>
      </c>
      <c r="I26" s="72">
        <f>'Додаток 3'!J44</f>
        <v>0</v>
      </c>
      <c r="J26" s="72">
        <f>'Додаток 3'!K44</f>
        <v>0</v>
      </c>
      <c r="K26" s="72">
        <f>'Додаток 3'!L44</f>
        <v>0</v>
      </c>
      <c r="L26" s="72">
        <f>'Додаток 3'!M44</f>
        <v>0</v>
      </c>
      <c r="M26" s="72">
        <f>'Додаток 3'!N44</f>
        <v>0</v>
      </c>
      <c r="N26" s="72">
        <f>'Додаток 3'!O44</f>
        <v>0</v>
      </c>
      <c r="O26" s="72">
        <f>'Додаток 3'!P44</f>
        <v>0</v>
      </c>
      <c r="P26" s="73">
        <f>'Додаток 3'!Q44</f>
        <v>0</v>
      </c>
      <c r="Q26" s="74">
        <f>'Додаток 3'!R44</f>
        <v>683640</v>
      </c>
      <c r="R26" s="95"/>
    </row>
    <row r="27" spans="1:17" ht="78" customHeight="1">
      <c r="A27" s="70"/>
      <c r="B27" s="50"/>
      <c r="C27" s="91"/>
      <c r="D27" s="92">
        <f>'Додаток 3'!E45</f>
        <v>0</v>
      </c>
      <c r="E27" s="72">
        <f>'Додаток 3'!F45</f>
        <v>683640</v>
      </c>
      <c r="F27" s="72">
        <f>'Додаток 3'!G45</f>
        <v>683640</v>
      </c>
      <c r="G27" s="72">
        <f>'Додаток 3'!H45</f>
        <v>0</v>
      </c>
      <c r="H27" s="72">
        <f>'Додаток 3'!I45</f>
        <v>0</v>
      </c>
      <c r="I27" s="72">
        <f>'Додаток 3'!J45</f>
        <v>0</v>
      </c>
      <c r="J27" s="72">
        <f>'Додаток 3'!K45</f>
        <v>0</v>
      </c>
      <c r="K27" s="72">
        <f>'Додаток 3'!L45</f>
        <v>0</v>
      </c>
      <c r="L27" s="72">
        <f>'Додаток 3'!M45</f>
        <v>0</v>
      </c>
      <c r="M27" s="72">
        <f>'Додаток 3'!N45</f>
        <v>0</v>
      </c>
      <c r="N27" s="72">
        <f>'Додаток 3'!O45</f>
        <v>0</v>
      </c>
      <c r="O27" s="72">
        <f>'Додаток 3'!P45</f>
        <v>0</v>
      </c>
      <c r="P27" s="73">
        <f>'Додаток 3'!Q45</f>
        <v>0</v>
      </c>
      <c r="Q27" s="74">
        <f>'Додаток 3'!R45</f>
        <v>683640</v>
      </c>
    </row>
    <row r="28" spans="1:17" ht="36.75" customHeight="1">
      <c r="A28" s="70"/>
      <c r="B28" s="50" t="s">
        <v>43</v>
      </c>
      <c r="C28" s="50" t="s">
        <v>42</v>
      </c>
      <c r="D28" s="92">
        <f>'Додаток 3'!E46</f>
        <v>0</v>
      </c>
      <c r="E28" s="72">
        <f>'Додаток 3'!F46</f>
        <v>683907</v>
      </c>
      <c r="F28" s="72">
        <f>'Додаток 3'!G46</f>
        <v>683907</v>
      </c>
      <c r="G28" s="72">
        <f>'Додаток 3'!H46</f>
        <v>0</v>
      </c>
      <c r="H28" s="72">
        <f>'Додаток 3'!I46</f>
        <v>0</v>
      </c>
      <c r="I28" s="72">
        <f>'Додаток 3'!J46</f>
        <v>0</v>
      </c>
      <c r="J28" s="72">
        <f>'Додаток 3'!K46</f>
        <v>0</v>
      </c>
      <c r="K28" s="72">
        <f>'Додаток 3'!L46</f>
        <v>0</v>
      </c>
      <c r="L28" s="72">
        <f>'Додаток 3'!M46</f>
        <v>0</v>
      </c>
      <c r="M28" s="72">
        <f>'Додаток 3'!N46</f>
        <v>0</v>
      </c>
      <c r="N28" s="72">
        <f>'Додаток 3'!O46</f>
        <v>0</v>
      </c>
      <c r="O28" s="72">
        <f>'Додаток 3'!P46</f>
        <v>0</v>
      </c>
      <c r="P28" s="73">
        <f>'Додаток 3'!Q46</f>
        <v>0</v>
      </c>
      <c r="Q28" s="74">
        <f>'Додаток 3'!R46</f>
        <v>683907</v>
      </c>
    </row>
    <row r="29" spans="1:17" ht="76.5" customHeight="1">
      <c r="A29" s="70"/>
      <c r="B29" s="50"/>
      <c r="C29" s="91"/>
      <c r="D29" s="71">
        <f>'Додаток 3'!E47</f>
        <v>0</v>
      </c>
      <c r="E29" s="72">
        <f>'Додаток 3'!F47</f>
        <v>683907</v>
      </c>
      <c r="F29" s="72">
        <f>'Додаток 3'!G47</f>
        <v>683907</v>
      </c>
      <c r="G29" s="72">
        <f>'Додаток 3'!H47</f>
        <v>0</v>
      </c>
      <c r="H29" s="72">
        <f>'Додаток 3'!I47</f>
        <v>0</v>
      </c>
      <c r="I29" s="72">
        <f>'Додаток 3'!J47</f>
        <v>0</v>
      </c>
      <c r="J29" s="72">
        <f>'Додаток 3'!K47</f>
        <v>0</v>
      </c>
      <c r="K29" s="72">
        <f>'Додаток 3'!L47</f>
        <v>0</v>
      </c>
      <c r="L29" s="72">
        <f>'Додаток 3'!M47</f>
        <v>0</v>
      </c>
      <c r="M29" s="72">
        <f>'Додаток 3'!N47</f>
        <v>0</v>
      </c>
      <c r="N29" s="72">
        <f>'Додаток 3'!O47</f>
        <v>0</v>
      </c>
      <c r="O29" s="72">
        <f>'Додаток 3'!P47</f>
        <v>0</v>
      </c>
      <c r="P29" s="73">
        <f>'Додаток 3'!Q47</f>
        <v>0</v>
      </c>
      <c r="Q29" s="74">
        <f>'Додаток 3'!R47</f>
        <v>683907</v>
      </c>
    </row>
    <row r="30" spans="1:17" ht="52.5" customHeight="1">
      <c r="A30" s="93"/>
      <c r="B30" s="94" t="s">
        <v>44</v>
      </c>
      <c r="C30" s="94" t="s">
        <v>42</v>
      </c>
      <c r="D30" s="71">
        <f>'Додаток 3'!E48</f>
        <v>0</v>
      </c>
      <c r="E30" s="63">
        <f>'Додаток 3'!F48</f>
        <v>74357249</v>
      </c>
      <c r="F30" s="63">
        <f>'Додаток 3'!G48</f>
        <v>74357249</v>
      </c>
      <c r="G30" s="63">
        <f>'Додаток 3'!H48</f>
        <v>0</v>
      </c>
      <c r="H30" s="63">
        <f>'Додаток 3'!I48</f>
        <v>0</v>
      </c>
      <c r="I30" s="63">
        <f>'Додаток 3'!J48</f>
        <v>0</v>
      </c>
      <c r="J30" s="63">
        <f>'Додаток 3'!K48</f>
        <v>0</v>
      </c>
      <c r="K30" s="63">
        <f>'Додаток 3'!L48</f>
        <v>0</v>
      </c>
      <c r="L30" s="63">
        <f>'Додаток 3'!M48</f>
        <v>0</v>
      </c>
      <c r="M30" s="63">
        <f>'Додаток 3'!N48</f>
        <v>0</v>
      </c>
      <c r="N30" s="63">
        <f>'Додаток 3'!O48</f>
        <v>0</v>
      </c>
      <c r="O30" s="63">
        <f>'Додаток 3'!P48</f>
        <v>0</v>
      </c>
      <c r="P30" s="64">
        <f>'Додаток 3'!Q48</f>
        <v>0</v>
      </c>
      <c r="Q30" s="65">
        <f>'Додаток 3'!R48</f>
        <v>74357249</v>
      </c>
    </row>
    <row r="31" spans="1:17" ht="76.5" customHeight="1">
      <c r="A31" s="93"/>
      <c r="B31" s="94"/>
      <c r="C31" s="61"/>
      <c r="D31" s="71">
        <f>'Додаток 3'!E49</f>
        <v>0</v>
      </c>
      <c r="E31" s="63">
        <f>'Додаток 3'!F49</f>
        <v>74357249</v>
      </c>
      <c r="F31" s="63">
        <f>'Додаток 3'!G49</f>
        <v>74357249</v>
      </c>
      <c r="G31" s="63">
        <f>'Додаток 3'!H49</f>
        <v>0</v>
      </c>
      <c r="H31" s="63">
        <f>'Додаток 3'!I49</f>
        <v>0</v>
      </c>
      <c r="I31" s="63">
        <f>'Додаток 3'!J49</f>
        <v>0</v>
      </c>
      <c r="J31" s="63">
        <f>'Додаток 3'!K49</f>
        <v>0</v>
      </c>
      <c r="K31" s="63">
        <f>'Додаток 3'!L49</f>
        <v>0</v>
      </c>
      <c r="L31" s="63">
        <f>'Додаток 3'!M49</f>
        <v>0</v>
      </c>
      <c r="M31" s="63">
        <f>'Додаток 3'!N49</f>
        <v>0</v>
      </c>
      <c r="N31" s="63">
        <f>'Додаток 3'!O49</f>
        <v>0</v>
      </c>
      <c r="O31" s="63">
        <f>'Додаток 3'!P49</f>
        <v>0</v>
      </c>
      <c r="P31" s="64">
        <f>'Додаток 3'!Q49</f>
        <v>0</v>
      </c>
      <c r="Q31" s="65">
        <f>'Додаток 3'!R49</f>
        <v>74357249</v>
      </c>
    </row>
    <row r="32" spans="1:17" ht="125.25" customHeight="1">
      <c r="A32" s="96"/>
      <c r="B32" s="96" t="s">
        <v>45</v>
      </c>
      <c r="C32" s="77" t="s">
        <v>39</v>
      </c>
      <c r="D32" s="97">
        <f>'Додаток 3'!E50</f>
        <v>0</v>
      </c>
      <c r="E32" s="79">
        <f>'Додаток 3'!F50</f>
        <v>791</v>
      </c>
      <c r="F32" s="98">
        <f>'Додаток 3'!G50</f>
        <v>791</v>
      </c>
      <c r="G32" s="98">
        <f>'Додаток 3'!H50</f>
        <v>0</v>
      </c>
      <c r="H32" s="98">
        <f>'Додаток 3'!I50</f>
        <v>0</v>
      </c>
      <c r="I32" s="98">
        <f>'Додаток 3'!J50</f>
        <v>0</v>
      </c>
      <c r="J32" s="98">
        <f>'Додаток 3'!K50</f>
        <v>0</v>
      </c>
      <c r="K32" s="98">
        <f>'Додаток 3'!L50</f>
        <v>0</v>
      </c>
      <c r="L32" s="98">
        <f>'Додаток 3'!M50</f>
        <v>0</v>
      </c>
      <c r="M32" s="98">
        <f>'Додаток 3'!N50</f>
        <v>0</v>
      </c>
      <c r="N32" s="98">
        <f>'Додаток 3'!O50</f>
        <v>0</v>
      </c>
      <c r="O32" s="98">
        <f>'Додаток 3'!P50</f>
        <v>0</v>
      </c>
      <c r="P32" s="99">
        <f>'Додаток 3'!Q50</f>
        <v>0</v>
      </c>
      <c r="Q32" s="81">
        <f>'Додаток 3'!R50</f>
        <v>791</v>
      </c>
    </row>
    <row r="33" spans="1:17" ht="57" customHeight="1">
      <c r="A33" s="100"/>
      <c r="B33" s="84"/>
      <c r="C33" s="84"/>
      <c r="D33" s="101">
        <f>'Додаток 3'!E51</f>
        <v>0</v>
      </c>
      <c r="E33" s="57">
        <f>'Додаток 3'!F51</f>
        <v>791</v>
      </c>
      <c r="F33" s="57">
        <f>'Додаток 3'!G51</f>
        <v>791</v>
      </c>
      <c r="G33" s="57">
        <f>'Додаток 3'!H51</f>
        <v>0</v>
      </c>
      <c r="H33" s="57">
        <f>'Додаток 3'!I51</f>
        <v>0</v>
      </c>
      <c r="I33" s="57">
        <f>'Додаток 3'!J51</f>
        <v>0</v>
      </c>
      <c r="J33" s="57">
        <f>'Додаток 3'!K51</f>
        <v>0</v>
      </c>
      <c r="K33" s="57">
        <f>'Додаток 3'!L51</f>
        <v>0</v>
      </c>
      <c r="L33" s="57">
        <f>'Додаток 3'!M51</f>
        <v>0</v>
      </c>
      <c r="M33" s="57">
        <f>'Додаток 3'!N51</f>
        <v>0</v>
      </c>
      <c r="N33" s="57">
        <f>'Додаток 3'!O51</f>
        <v>0</v>
      </c>
      <c r="O33" s="57">
        <f>'Додаток 3'!P51</f>
        <v>0</v>
      </c>
      <c r="P33" s="58">
        <f>'Додаток 3'!Q51</f>
        <v>0</v>
      </c>
      <c r="Q33" s="59">
        <f>'Додаток 3'!R51</f>
        <v>791</v>
      </c>
    </row>
    <row r="34" spans="1:17" ht="46.5" customHeight="1">
      <c r="A34" s="102"/>
      <c r="B34" s="60" t="s">
        <v>46</v>
      </c>
      <c r="C34" s="94" t="s">
        <v>35</v>
      </c>
      <c r="D34" s="92">
        <f>'Додаток 3'!E52</f>
        <v>0</v>
      </c>
      <c r="E34" s="72">
        <f>'Додаток 3'!F52</f>
        <v>23209</v>
      </c>
      <c r="F34" s="103">
        <f>'Додаток 3'!G52</f>
        <v>23209</v>
      </c>
      <c r="G34" s="103">
        <f>'Додаток 3'!H52</f>
        <v>0</v>
      </c>
      <c r="H34" s="103">
        <f>'Додаток 3'!I52</f>
        <v>0</v>
      </c>
      <c r="I34" s="103">
        <f>'Додаток 3'!J52</f>
        <v>0</v>
      </c>
      <c r="J34" s="103">
        <f>'Додаток 3'!K52</f>
        <v>0</v>
      </c>
      <c r="K34" s="103">
        <f>'Додаток 3'!L52</f>
        <v>0</v>
      </c>
      <c r="L34" s="103">
        <f>'Додаток 3'!M52</f>
        <v>0</v>
      </c>
      <c r="M34" s="103">
        <f>'Додаток 3'!N52</f>
        <v>0</v>
      </c>
      <c r="N34" s="103">
        <f>'Додаток 3'!O52</f>
        <v>0</v>
      </c>
      <c r="O34" s="103">
        <f>'Додаток 3'!P52</f>
        <v>0</v>
      </c>
      <c r="P34" s="104">
        <f>'Додаток 3'!Q52</f>
        <v>0</v>
      </c>
      <c r="Q34" s="74">
        <f>'Додаток 3'!R52</f>
        <v>23209</v>
      </c>
    </row>
    <row r="35" spans="1:17" ht="56.25" customHeight="1">
      <c r="A35" s="102"/>
      <c r="B35" s="60"/>
      <c r="C35" s="94"/>
      <c r="D35" s="105">
        <f>'Додаток 3'!E53</f>
        <v>0</v>
      </c>
      <c r="E35" s="72">
        <f>'Додаток 3'!F53</f>
        <v>23209</v>
      </c>
      <c r="F35" s="72">
        <f>'Додаток 3'!G53</f>
        <v>23209</v>
      </c>
      <c r="G35" s="72">
        <f>'Додаток 3'!H53</f>
        <v>0</v>
      </c>
      <c r="H35" s="72">
        <f>'Додаток 3'!I53</f>
        <v>0</v>
      </c>
      <c r="I35" s="72">
        <f>'Додаток 3'!J53</f>
        <v>0</v>
      </c>
      <c r="J35" s="72">
        <f>'Додаток 3'!K53</f>
        <v>0</v>
      </c>
      <c r="K35" s="72">
        <f>'Додаток 3'!L53</f>
        <v>0</v>
      </c>
      <c r="L35" s="72">
        <f>'Додаток 3'!M53</f>
        <v>0</v>
      </c>
      <c r="M35" s="72">
        <f>'Додаток 3'!N53</f>
        <v>0</v>
      </c>
      <c r="N35" s="72">
        <f>'Додаток 3'!O53</f>
        <v>0</v>
      </c>
      <c r="O35" s="72">
        <f>'Додаток 3'!P53</f>
        <v>0</v>
      </c>
      <c r="P35" s="73">
        <f>'Додаток 3'!Q53</f>
        <v>0</v>
      </c>
      <c r="Q35" s="74">
        <f>'Додаток 3'!R53</f>
        <v>23209</v>
      </c>
    </row>
    <row r="36" spans="1:17" ht="58.5" customHeight="1">
      <c r="A36" s="102"/>
      <c r="B36" s="60" t="s">
        <v>47</v>
      </c>
      <c r="C36" s="94" t="s">
        <v>42</v>
      </c>
      <c r="D36" s="92">
        <f>'Додаток 3'!E54</f>
        <v>0</v>
      </c>
      <c r="E36" s="72">
        <f>'Додаток 3'!F54</f>
        <v>9</v>
      </c>
      <c r="F36" s="72">
        <f>'Додаток 3'!G54</f>
        <v>9</v>
      </c>
      <c r="G36" s="72">
        <f>'Додаток 3'!H54</f>
        <v>0</v>
      </c>
      <c r="H36" s="72">
        <f>'Додаток 3'!I54</f>
        <v>0</v>
      </c>
      <c r="I36" s="72">
        <f>'Додаток 3'!J54</f>
        <v>0</v>
      </c>
      <c r="J36" s="72">
        <f>'Додаток 3'!K54</f>
        <v>0</v>
      </c>
      <c r="K36" s="72">
        <f>'Додаток 3'!L54</f>
        <v>0</v>
      </c>
      <c r="L36" s="72">
        <f>'Додаток 3'!M54</f>
        <v>0</v>
      </c>
      <c r="M36" s="72">
        <f>'Додаток 3'!N54</f>
        <v>0</v>
      </c>
      <c r="N36" s="72">
        <f>'Додаток 3'!O54</f>
        <v>0</v>
      </c>
      <c r="O36" s="72">
        <f>'Додаток 3'!P54</f>
        <v>0</v>
      </c>
      <c r="P36" s="73">
        <f>'Додаток 3'!Q54</f>
        <v>0</v>
      </c>
      <c r="Q36" s="74">
        <f>'Додаток 3'!R54</f>
        <v>9</v>
      </c>
    </row>
    <row r="37" spans="1:17" ht="45.75" customHeight="1">
      <c r="A37" s="75"/>
      <c r="B37" s="76" t="s">
        <v>48</v>
      </c>
      <c r="C37" s="77" t="s">
        <v>42</v>
      </c>
      <c r="D37" s="78">
        <f>'Додаток 3'!E55</f>
        <v>0</v>
      </c>
      <c r="E37" s="79">
        <f>'Додаток 3'!F55</f>
        <v>65695</v>
      </c>
      <c r="F37" s="79">
        <f>'Додаток 3'!G55</f>
        <v>65695</v>
      </c>
      <c r="G37" s="79">
        <f>'Додаток 3'!H55</f>
        <v>0</v>
      </c>
      <c r="H37" s="79">
        <f>'Додаток 3'!I55</f>
        <v>0</v>
      </c>
      <c r="I37" s="79">
        <f>'Додаток 3'!J55</f>
        <v>0</v>
      </c>
      <c r="J37" s="79">
        <f>'Додаток 3'!K55</f>
        <v>0</v>
      </c>
      <c r="K37" s="79">
        <f>'Додаток 3'!L55</f>
        <v>0</v>
      </c>
      <c r="L37" s="79">
        <f>'Додаток 3'!M55</f>
        <v>0</v>
      </c>
      <c r="M37" s="79">
        <f>'Додаток 3'!N55</f>
        <v>0</v>
      </c>
      <c r="N37" s="79">
        <f>'Додаток 3'!O55</f>
        <v>0</v>
      </c>
      <c r="O37" s="79">
        <f>'Додаток 3'!P55</f>
        <v>0</v>
      </c>
      <c r="P37" s="80">
        <f>'Додаток 3'!Q55</f>
        <v>0</v>
      </c>
      <c r="Q37" s="81">
        <f>'Додаток 3'!R55</f>
        <v>65695</v>
      </c>
    </row>
    <row r="38" spans="1:17" ht="36.75" customHeight="1">
      <c r="A38" s="100"/>
      <c r="B38" s="84" t="s">
        <v>49</v>
      </c>
      <c r="C38" s="84" t="s">
        <v>50</v>
      </c>
      <c r="D38" s="106">
        <f>'Додаток 3'!E56</f>
        <v>0</v>
      </c>
      <c r="E38" s="107">
        <f>'Додаток 3'!F56</f>
        <v>1746600</v>
      </c>
      <c r="F38" s="107">
        <f>'Додаток 3'!G56</f>
        <v>1746600</v>
      </c>
      <c r="G38" s="107">
        <f>'Додаток 3'!H56</f>
        <v>0</v>
      </c>
      <c r="H38" s="107">
        <f>'Додаток 3'!I56</f>
        <v>0</v>
      </c>
      <c r="I38" s="107">
        <f>'Додаток 3'!J56</f>
        <v>0</v>
      </c>
      <c r="J38" s="107">
        <f>'Додаток 3'!K56</f>
        <v>0</v>
      </c>
      <c r="K38" s="107">
        <f>'Додаток 3'!L56</f>
        <v>0</v>
      </c>
      <c r="L38" s="107">
        <f>'Додаток 3'!M56</f>
        <v>0</v>
      </c>
      <c r="M38" s="107">
        <f>'Додаток 3'!N56</f>
        <v>0</v>
      </c>
      <c r="N38" s="107">
        <f>'Додаток 3'!O56</f>
        <v>0</v>
      </c>
      <c r="O38" s="107">
        <f>'Додаток 3'!P56</f>
        <v>0</v>
      </c>
      <c r="P38" s="108">
        <f>'Додаток 3'!Q56</f>
        <v>0</v>
      </c>
      <c r="Q38" s="109">
        <f>'Додаток 3'!R56</f>
        <v>1746600</v>
      </c>
    </row>
    <row r="39" spans="1:17" ht="77.25" customHeight="1">
      <c r="A39" s="70"/>
      <c r="B39" s="50"/>
      <c r="C39" s="91"/>
      <c r="D39" s="110">
        <f>'Додаток 3'!E57</f>
        <v>0</v>
      </c>
      <c r="E39" s="72">
        <f>'Додаток 3'!F57</f>
        <v>1746600</v>
      </c>
      <c r="F39" s="72">
        <f>'Додаток 3'!G57</f>
        <v>1746600</v>
      </c>
      <c r="G39" s="72">
        <f>'Додаток 3'!H57</f>
        <v>0</v>
      </c>
      <c r="H39" s="72">
        <f>'Додаток 3'!I57</f>
        <v>0</v>
      </c>
      <c r="I39" s="72">
        <f>'Додаток 3'!J57</f>
        <v>0</v>
      </c>
      <c r="J39" s="72">
        <f>'Додаток 3'!K57</f>
        <v>0</v>
      </c>
      <c r="K39" s="72">
        <f>'Додаток 3'!L57</f>
        <v>0</v>
      </c>
      <c r="L39" s="72">
        <f>'Додаток 3'!M57</f>
        <v>0</v>
      </c>
      <c r="M39" s="72">
        <f>'Додаток 3'!N57</f>
        <v>0</v>
      </c>
      <c r="N39" s="72">
        <f>'Додаток 3'!O57</f>
        <v>0</v>
      </c>
      <c r="O39" s="72">
        <f>'Додаток 3'!P57</f>
        <v>0</v>
      </c>
      <c r="P39" s="73">
        <f>'Додаток 3'!Q57</f>
        <v>0</v>
      </c>
      <c r="Q39" s="74">
        <f>'Додаток 3'!R57</f>
        <v>1746600</v>
      </c>
    </row>
    <row r="40" spans="1:17" ht="35.25" customHeight="1">
      <c r="A40" s="70"/>
      <c r="B40" s="50" t="s">
        <v>51</v>
      </c>
      <c r="C40" s="50" t="s">
        <v>50</v>
      </c>
      <c r="D40" s="110">
        <f>'Додаток 3'!E58</f>
        <v>0</v>
      </c>
      <c r="E40" s="72">
        <f>'Додаток 3'!F58</f>
        <v>1405000</v>
      </c>
      <c r="F40" s="72">
        <f>'Додаток 3'!G58</f>
        <v>1405000</v>
      </c>
      <c r="G40" s="72">
        <f>'Додаток 3'!H58</f>
        <v>0</v>
      </c>
      <c r="H40" s="72">
        <f>'Додаток 3'!I58</f>
        <v>0</v>
      </c>
      <c r="I40" s="72">
        <f>'Додаток 3'!J58</f>
        <v>0</v>
      </c>
      <c r="J40" s="72">
        <f>'Додаток 3'!K58</f>
        <v>0</v>
      </c>
      <c r="K40" s="72">
        <f>'Додаток 3'!L58</f>
        <v>0</v>
      </c>
      <c r="L40" s="72">
        <f>'Додаток 3'!M58</f>
        <v>0</v>
      </c>
      <c r="M40" s="72">
        <f>'Додаток 3'!N58</f>
        <v>0</v>
      </c>
      <c r="N40" s="72">
        <f>'Додаток 3'!O58</f>
        <v>0</v>
      </c>
      <c r="O40" s="72">
        <f>'Додаток 3'!P58</f>
        <v>0</v>
      </c>
      <c r="P40" s="73">
        <f>'Додаток 3'!Q58</f>
        <v>0</v>
      </c>
      <c r="Q40" s="74">
        <f>'Додаток 3'!R58</f>
        <v>1405000</v>
      </c>
    </row>
    <row r="41" spans="1:17" ht="81" customHeight="1">
      <c r="A41" s="70"/>
      <c r="B41" s="50"/>
      <c r="C41" s="91"/>
      <c r="D41" s="110">
        <f>'Додаток 3'!E59</f>
        <v>0</v>
      </c>
      <c r="E41" s="72">
        <f>'Додаток 3'!F59</f>
        <v>1405000</v>
      </c>
      <c r="F41" s="72">
        <f>'Додаток 3'!G59</f>
        <v>1405000</v>
      </c>
      <c r="G41" s="72">
        <f>'Додаток 3'!H59</f>
        <v>0</v>
      </c>
      <c r="H41" s="72">
        <f>'Додаток 3'!I59</f>
        <v>0</v>
      </c>
      <c r="I41" s="72">
        <f>'Додаток 3'!J59</f>
        <v>0</v>
      </c>
      <c r="J41" s="72">
        <f>'Додаток 3'!K59</f>
        <v>0</v>
      </c>
      <c r="K41" s="72">
        <f>'Додаток 3'!L59</f>
        <v>0</v>
      </c>
      <c r="L41" s="72">
        <f>'Додаток 3'!M59</f>
        <v>0</v>
      </c>
      <c r="M41" s="72">
        <f>'Додаток 3'!N59</f>
        <v>0</v>
      </c>
      <c r="N41" s="72">
        <f>'Додаток 3'!O59</f>
        <v>0</v>
      </c>
      <c r="O41" s="72">
        <f>'Додаток 3'!P59</f>
        <v>0</v>
      </c>
      <c r="P41" s="73">
        <f>'Додаток 3'!Q59</f>
        <v>0</v>
      </c>
      <c r="Q41" s="74">
        <f>'Додаток 3'!R59</f>
        <v>1405000</v>
      </c>
    </row>
    <row r="42" spans="1:17" ht="36" customHeight="1">
      <c r="A42" s="70"/>
      <c r="B42" s="50" t="s">
        <v>52</v>
      </c>
      <c r="C42" s="50" t="s">
        <v>50</v>
      </c>
      <c r="D42" s="110">
        <f>'Додаток 3'!E60</f>
        <v>0</v>
      </c>
      <c r="E42" s="72">
        <f>'Додаток 3'!F60</f>
        <v>71237400</v>
      </c>
      <c r="F42" s="72">
        <f>'Додаток 3'!G60</f>
        <v>71237400</v>
      </c>
      <c r="G42" s="72">
        <f>'Додаток 3'!H60</f>
        <v>0</v>
      </c>
      <c r="H42" s="72">
        <f>'Додаток 3'!I60</f>
        <v>0</v>
      </c>
      <c r="I42" s="72">
        <f>'Додаток 3'!J60</f>
        <v>0</v>
      </c>
      <c r="J42" s="72">
        <f>'Додаток 3'!K60</f>
        <v>0</v>
      </c>
      <c r="K42" s="72">
        <f>'Додаток 3'!L60</f>
        <v>0</v>
      </c>
      <c r="L42" s="72">
        <f>'Додаток 3'!M60</f>
        <v>0</v>
      </c>
      <c r="M42" s="72">
        <f>'Додаток 3'!N60</f>
        <v>0</v>
      </c>
      <c r="N42" s="72">
        <f>'Додаток 3'!O60</f>
        <v>0</v>
      </c>
      <c r="O42" s="72">
        <f>'Додаток 3'!P60</f>
        <v>0</v>
      </c>
      <c r="P42" s="73">
        <f>'Додаток 3'!Q60</f>
        <v>0</v>
      </c>
      <c r="Q42" s="74">
        <f>'Додаток 3'!R60</f>
        <v>71237400</v>
      </c>
    </row>
    <row r="43" spans="1:17" ht="74.25" customHeight="1">
      <c r="A43" s="70"/>
      <c r="B43" s="50"/>
      <c r="C43" s="91"/>
      <c r="D43" s="110">
        <f>'Додаток 3'!E61</f>
        <v>0</v>
      </c>
      <c r="E43" s="72">
        <f>'Додаток 3'!F61</f>
        <v>71237400</v>
      </c>
      <c r="F43" s="72">
        <f>'Додаток 3'!G61</f>
        <v>71237400</v>
      </c>
      <c r="G43" s="72">
        <f>'Додаток 3'!H61</f>
        <v>0</v>
      </c>
      <c r="H43" s="72">
        <f>'Додаток 3'!I61</f>
        <v>0</v>
      </c>
      <c r="I43" s="72">
        <f>'Додаток 3'!J61</f>
        <v>0</v>
      </c>
      <c r="J43" s="72">
        <f>'Додаток 3'!K61</f>
        <v>0</v>
      </c>
      <c r="K43" s="72">
        <f>'Додаток 3'!L61</f>
        <v>0</v>
      </c>
      <c r="L43" s="72">
        <f>'Додаток 3'!M61</f>
        <v>0</v>
      </c>
      <c r="M43" s="72">
        <f>'Додаток 3'!N61</f>
        <v>0</v>
      </c>
      <c r="N43" s="72">
        <f>'Додаток 3'!O61</f>
        <v>0</v>
      </c>
      <c r="O43" s="72">
        <f>'Додаток 3'!P61</f>
        <v>0</v>
      </c>
      <c r="P43" s="73">
        <f>'Додаток 3'!Q61</f>
        <v>0</v>
      </c>
      <c r="Q43" s="74">
        <f>'Додаток 3'!R61</f>
        <v>71237400</v>
      </c>
    </row>
    <row r="44" spans="1:17" ht="33" customHeight="1">
      <c r="A44" s="70"/>
      <c r="B44" s="50" t="s">
        <v>53</v>
      </c>
      <c r="C44" s="50" t="s">
        <v>50</v>
      </c>
      <c r="D44" s="110">
        <f>'Додаток 3'!E62</f>
        <v>0</v>
      </c>
      <c r="E44" s="72">
        <f>'Додаток 3'!F62</f>
        <v>7973374</v>
      </c>
      <c r="F44" s="72">
        <f>'Додаток 3'!G62</f>
        <v>7973374</v>
      </c>
      <c r="G44" s="72">
        <f>'Додаток 3'!H62</f>
        <v>0</v>
      </c>
      <c r="H44" s="72">
        <f>'Додаток 3'!I62</f>
        <v>0</v>
      </c>
      <c r="I44" s="72">
        <f>'Додаток 3'!J62</f>
        <v>0</v>
      </c>
      <c r="J44" s="72">
        <f>'Додаток 3'!K62</f>
        <v>0</v>
      </c>
      <c r="K44" s="72">
        <f>'Додаток 3'!L62</f>
        <v>0</v>
      </c>
      <c r="L44" s="72">
        <f>'Додаток 3'!M62</f>
        <v>0</v>
      </c>
      <c r="M44" s="72">
        <f>'Додаток 3'!N62</f>
        <v>0</v>
      </c>
      <c r="N44" s="72">
        <f>'Додаток 3'!O62</f>
        <v>0</v>
      </c>
      <c r="O44" s="72">
        <f>'Додаток 3'!P62</f>
        <v>0</v>
      </c>
      <c r="P44" s="73">
        <f>'Додаток 3'!Q62</f>
        <v>0</v>
      </c>
      <c r="Q44" s="74">
        <f>'Додаток 3'!R62</f>
        <v>7973374</v>
      </c>
    </row>
    <row r="45" spans="1:17" ht="74.25" customHeight="1">
      <c r="A45" s="70"/>
      <c r="B45" s="50"/>
      <c r="C45" s="50"/>
      <c r="D45" s="110">
        <f>'Додаток 3'!E63</f>
        <v>0</v>
      </c>
      <c r="E45" s="72">
        <f>'Додаток 3'!F63</f>
        <v>7973374</v>
      </c>
      <c r="F45" s="72">
        <f>'Додаток 3'!G63</f>
        <v>7973374</v>
      </c>
      <c r="G45" s="72">
        <f>'Додаток 3'!H63</f>
        <v>0</v>
      </c>
      <c r="H45" s="72">
        <f>'Додаток 3'!I63</f>
        <v>0</v>
      </c>
      <c r="I45" s="72">
        <f>'Додаток 3'!J63</f>
        <v>0</v>
      </c>
      <c r="J45" s="72">
        <f>'Додаток 3'!K63</f>
        <v>0</v>
      </c>
      <c r="K45" s="72">
        <f>'Додаток 3'!L63</f>
        <v>0</v>
      </c>
      <c r="L45" s="72">
        <f>'Додаток 3'!M63</f>
        <v>0</v>
      </c>
      <c r="M45" s="72">
        <f>'Додаток 3'!N63</f>
        <v>0</v>
      </c>
      <c r="N45" s="72">
        <f>'Додаток 3'!O63</f>
        <v>0</v>
      </c>
      <c r="O45" s="72">
        <f>'Додаток 3'!P63</f>
        <v>0</v>
      </c>
      <c r="P45" s="73">
        <f>'Додаток 3'!Q63</f>
        <v>0</v>
      </c>
      <c r="Q45" s="74">
        <f>'Додаток 3'!R63</f>
        <v>7973374</v>
      </c>
    </row>
    <row r="46" spans="1:17" ht="31.5" customHeight="1">
      <c r="A46" s="70"/>
      <c r="B46" s="50" t="s">
        <v>54</v>
      </c>
      <c r="C46" s="50" t="s">
        <v>50</v>
      </c>
      <c r="D46" s="56">
        <f>'Додаток 3'!E64</f>
        <v>0</v>
      </c>
      <c r="E46" s="72">
        <f>'Додаток 3'!F64</f>
        <v>49218680</v>
      </c>
      <c r="F46" s="72">
        <f>'Додаток 3'!G64</f>
        <v>49218680</v>
      </c>
      <c r="G46" s="72">
        <f>'Додаток 3'!H64</f>
        <v>0</v>
      </c>
      <c r="H46" s="72">
        <f>'Додаток 3'!I64</f>
        <v>0</v>
      </c>
      <c r="I46" s="72">
        <f>'Додаток 3'!J64</f>
        <v>0</v>
      </c>
      <c r="J46" s="72">
        <f>'Додаток 3'!K64</f>
        <v>0</v>
      </c>
      <c r="K46" s="72">
        <f>'Додаток 3'!L64</f>
        <v>0</v>
      </c>
      <c r="L46" s="72">
        <f>'Додаток 3'!M64</f>
        <v>0</v>
      </c>
      <c r="M46" s="72">
        <f>'Додаток 3'!N64</f>
        <v>0</v>
      </c>
      <c r="N46" s="72">
        <f>'Додаток 3'!O64</f>
        <v>0</v>
      </c>
      <c r="O46" s="72">
        <f>'Додаток 3'!P64</f>
        <v>0</v>
      </c>
      <c r="P46" s="73">
        <f>'Додаток 3'!Q64</f>
        <v>0</v>
      </c>
      <c r="Q46" s="74">
        <f>'Додаток 3'!R64</f>
        <v>49218680</v>
      </c>
    </row>
    <row r="47" spans="1:17" ht="74.25" customHeight="1">
      <c r="A47" s="70"/>
      <c r="B47" s="50"/>
      <c r="C47" s="50"/>
      <c r="D47" s="110">
        <f>'Додаток 3'!E65</f>
        <v>0</v>
      </c>
      <c r="E47" s="72">
        <f>'Додаток 3'!F65</f>
        <v>49218680</v>
      </c>
      <c r="F47" s="72">
        <f>'Додаток 3'!G65</f>
        <v>49218680</v>
      </c>
      <c r="G47" s="72">
        <f>'Додаток 3'!H65</f>
        <v>0</v>
      </c>
      <c r="H47" s="72">
        <f>'Додаток 3'!I65</f>
        <v>0</v>
      </c>
      <c r="I47" s="72">
        <f>'Додаток 3'!J65</f>
        <v>0</v>
      </c>
      <c r="J47" s="72">
        <f>'Додаток 3'!K65</f>
        <v>0</v>
      </c>
      <c r="K47" s="72">
        <f>'Додаток 3'!L65</f>
        <v>0</v>
      </c>
      <c r="L47" s="72">
        <f>'Додаток 3'!M65</f>
        <v>0</v>
      </c>
      <c r="M47" s="72">
        <f>'Додаток 3'!N65</f>
        <v>0</v>
      </c>
      <c r="N47" s="72">
        <f>'Додаток 3'!O65</f>
        <v>0</v>
      </c>
      <c r="O47" s="72">
        <f>'Додаток 3'!P65</f>
        <v>0</v>
      </c>
      <c r="P47" s="73">
        <f>'Додаток 3'!Q65</f>
        <v>0</v>
      </c>
      <c r="Q47" s="74">
        <f>'Додаток 3'!R65</f>
        <v>49218680</v>
      </c>
    </row>
    <row r="48" spans="1:17" ht="36.75" customHeight="1">
      <c r="A48" s="70"/>
      <c r="B48" s="50" t="s">
        <v>55</v>
      </c>
      <c r="C48" s="50" t="s">
        <v>50</v>
      </c>
      <c r="D48" s="110">
        <f>'Додаток 3'!E66</f>
        <v>0</v>
      </c>
      <c r="E48" s="72">
        <f>'Додаток 3'!F66</f>
        <v>2372300</v>
      </c>
      <c r="F48" s="72">
        <f>'Додаток 3'!G66</f>
        <v>2372300</v>
      </c>
      <c r="G48" s="72">
        <f>'Додаток 3'!H66</f>
        <v>0</v>
      </c>
      <c r="H48" s="72">
        <f>'Додаток 3'!I66</f>
        <v>0</v>
      </c>
      <c r="I48" s="72">
        <f>'Додаток 3'!J66</f>
        <v>0</v>
      </c>
      <c r="J48" s="72">
        <f>'Додаток 3'!K66</f>
        <v>0</v>
      </c>
      <c r="K48" s="72">
        <f>'Додаток 3'!L66</f>
        <v>0</v>
      </c>
      <c r="L48" s="72">
        <f>'Додаток 3'!M66</f>
        <v>0</v>
      </c>
      <c r="M48" s="72">
        <f>'Додаток 3'!N66</f>
        <v>0</v>
      </c>
      <c r="N48" s="72">
        <f>'Додаток 3'!O66</f>
        <v>0</v>
      </c>
      <c r="O48" s="72">
        <f>'Додаток 3'!P66</f>
        <v>0</v>
      </c>
      <c r="P48" s="73">
        <f>'Додаток 3'!Q66</f>
        <v>0</v>
      </c>
      <c r="Q48" s="74">
        <f>'Додаток 3'!R66</f>
        <v>2372300</v>
      </c>
    </row>
    <row r="49" spans="1:17" ht="73.5" customHeight="1">
      <c r="A49" s="70"/>
      <c r="B49" s="50"/>
      <c r="C49" s="91"/>
      <c r="D49" s="110">
        <f>'Додаток 3'!E67</f>
        <v>0</v>
      </c>
      <c r="E49" s="72">
        <f>'Додаток 3'!F67</f>
        <v>2372300</v>
      </c>
      <c r="F49" s="72">
        <f>'Додаток 3'!G67</f>
        <v>2372300</v>
      </c>
      <c r="G49" s="72">
        <f>'Додаток 3'!H67</f>
        <v>0</v>
      </c>
      <c r="H49" s="72">
        <f>'Додаток 3'!I67</f>
        <v>0</v>
      </c>
      <c r="I49" s="72">
        <f>'Додаток 3'!J67</f>
        <v>0</v>
      </c>
      <c r="J49" s="72">
        <f>'Додаток 3'!K67</f>
        <v>0</v>
      </c>
      <c r="K49" s="72">
        <f>'Додаток 3'!L67</f>
        <v>0</v>
      </c>
      <c r="L49" s="72">
        <f>'Додаток 3'!M67</f>
        <v>0</v>
      </c>
      <c r="M49" s="72">
        <f>'Додаток 3'!N67</f>
        <v>0</v>
      </c>
      <c r="N49" s="72">
        <f>'Додаток 3'!O67</f>
        <v>0</v>
      </c>
      <c r="O49" s="72">
        <f>'Додаток 3'!P67</f>
        <v>0</v>
      </c>
      <c r="P49" s="73">
        <f>'Додаток 3'!Q67</f>
        <v>0</v>
      </c>
      <c r="Q49" s="74">
        <f>'Додаток 3'!R67</f>
        <v>2372300</v>
      </c>
    </row>
    <row r="50" spans="1:17" ht="31.5" customHeight="1">
      <c r="A50" s="70"/>
      <c r="B50" s="50" t="s">
        <v>56</v>
      </c>
      <c r="C50" s="50" t="s">
        <v>50</v>
      </c>
      <c r="D50" s="110">
        <f>'Додаток 3'!E68</f>
        <v>0</v>
      </c>
      <c r="E50" s="72">
        <f>'Додаток 3'!F68</f>
        <v>289160</v>
      </c>
      <c r="F50" s="72">
        <f>'Додаток 3'!G68</f>
        <v>289160</v>
      </c>
      <c r="G50" s="72">
        <f>'Додаток 3'!H68</f>
        <v>0</v>
      </c>
      <c r="H50" s="72">
        <f>'Додаток 3'!I68</f>
        <v>0</v>
      </c>
      <c r="I50" s="72">
        <f>'Додаток 3'!J68</f>
        <v>0</v>
      </c>
      <c r="J50" s="72">
        <f>'Додаток 3'!K68</f>
        <v>0</v>
      </c>
      <c r="K50" s="72">
        <f>'Додаток 3'!L68</f>
        <v>0</v>
      </c>
      <c r="L50" s="72">
        <f>'Додаток 3'!M68</f>
        <v>0</v>
      </c>
      <c r="M50" s="72">
        <f>'Додаток 3'!N68</f>
        <v>0</v>
      </c>
      <c r="N50" s="72">
        <f>'Додаток 3'!O68</f>
        <v>0</v>
      </c>
      <c r="O50" s="72">
        <f>'Додаток 3'!P68</f>
        <v>0</v>
      </c>
      <c r="P50" s="73">
        <f>'Додаток 3'!Q68</f>
        <v>0</v>
      </c>
      <c r="Q50" s="74">
        <f>'Додаток 3'!R68</f>
        <v>289160</v>
      </c>
    </row>
    <row r="51" spans="1:17" ht="84.75" customHeight="1">
      <c r="A51" s="70"/>
      <c r="B51" s="50"/>
      <c r="C51" s="91"/>
      <c r="D51" s="110">
        <f>'Додаток 3'!E69</f>
        <v>0</v>
      </c>
      <c r="E51" s="72">
        <f>'Додаток 3'!F69</f>
        <v>289160</v>
      </c>
      <c r="F51" s="72">
        <f>'Додаток 3'!G69</f>
        <v>289160</v>
      </c>
      <c r="G51" s="72">
        <f>'Додаток 3'!H69</f>
        <v>0</v>
      </c>
      <c r="H51" s="72">
        <f>'Додаток 3'!I69</f>
        <v>0</v>
      </c>
      <c r="I51" s="72">
        <f>'Додаток 3'!J69</f>
        <v>0</v>
      </c>
      <c r="J51" s="72">
        <f>'Додаток 3'!K69</f>
        <v>0</v>
      </c>
      <c r="K51" s="72">
        <f>'Додаток 3'!L69</f>
        <v>0</v>
      </c>
      <c r="L51" s="72">
        <f>'Додаток 3'!M69</f>
        <v>0</v>
      </c>
      <c r="M51" s="72">
        <f>'Додаток 3'!N69</f>
        <v>0</v>
      </c>
      <c r="N51" s="72">
        <f>'Додаток 3'!O69</f>
        <v>0</v>
      </c>
      <c r="O51" s="72">
        <f>'Додаток 3'!P69</f>
        <v>0</v>
      </c>
      <c r="P51" s="73">
        <f>'Додаток 3'!Q69</f>
        <v>0</v>
      </c>
      <c r="Q51" s="74">
        <f>'Додаток 3'!R69</f>
        <v>289160</v>
      </c>
    </row>
    <row r="52" spans="1:17" ht="46.5" customHeight="1">
      <c r="A52" s="70"/>
      <c r="B52" s="50" t="s">
        <v>57</v>
      </c>
      <c r="C52" s="50" t="s">
        <v>50</v>
      </c>
      <c r="D52" s="110">
        <f>'Додаток 3'!E70</f>
        <v>0</v>
      </c>
      <c r="E52" s="72">
        <f>'Додаток 3'!F70</f>
        <v>20438400</v>
      </c>
      <c r="F52" s="72">
        <f>'Додаток 3'!G70</f>
        <v>20438400</v>
      </c>
      <c r="G52" s="72">
        <f>'Додаток 3'!H70</f>
        <v>0</v>
      </c>
      <c r="H52" s="72">
        <f>'Додаток 3'!I70</f>
        <v>0</v>
      </c>
      <c r="I52" s="72">
        <f>'Додаток 3'!J70</f>
        <v>0</v>
      </c>
      <c r="J52" s="72">
        <f>'Додаток 3'!K70</f>
        <v>0</v>
      </c>
      <c r="K52" s="72">
        <f>'Додаток 3'!L70</f>
        <v>0</v>
      </c>
      <c r="L52" s="72">
        <f>'Додаток 3'!M70</f>
        <v>0</v>
      </c>
      <c r="M52" s="72">
        <f>'Додаток 3'!N70</f>
        <v>0</v>
      </c>
      <c r="N52" s="72">
        <f>'Додаток 3'!O70</f>
        <v>0</v>
      </c>
      <c r="O52" s="72">
        <f>'Додаток 3'!P70</f>
        <v>0</v>
      </c>
      <c r="P52" s="73">
        <f>'Додаток 3'!Q70</f>
        <v>0</v>
      </c>
      <c r="Q52" s="74">
        <f>'Додаток 3'!R70</f>
        <v>20438400</v>
      </c>
    </row>
    <row r="53" spans="1:17" ht="81" customHeight="1">
      <c r="A53" s="70"/>
      <c r="B53" s="50"/>
      <c r="C53" s="91"/>
      <c r="D53" s="110">
        <f>'Додаток 3'!E71</f>
        <v>0</v>
      </c>
      <c r="E53" s="72">
        <f>'Додаток 3'!F71</f>
        <v>20438400</v>
      </c>
      <c r="F53" s="72">
        <f>'Додаток 3'!G71</f>
        <v>20438400</v>
      </c>
      <c r="G53" s="72">
        <f>'Додаток 3'!H71</f>
        <v>0</v>
      </c>
      <c r="H53" s="72">
        <f>'Додаток 3'!I71</f>
        <v>0</v>
      </c>
      <c r="I53" s="72">
        <f>'Додаток 3'!J71</f>
        <v>0</v>
      </c>
      <c r="J53" s="72">
        <f>'Додаток 3'!K71</f>
        <v>0</v>
      </c>
      <c r="K53" s="72">
        <f>'Додаток 3'!L71</f>
        <v>0</v>
      </c>
      <c r="L53" s="72">
        <f>'Додаток 3'!M71</f>
        <v>0</v>
      </c>
      <c r="M53" s="72">
        <f>'Додаток 3'!N71</f>
        <v>0</v>
      </c>
      <c r="N53" s="72">
        <f>'Додаток 3'!O71</f>
        <v>0</v>
      </c>
      <c r="O53" s="72">
        <f>'Додаток 3'!P71</f>
        <v>0</v>
      </c>
      <c r="P53" s="73">
        <f>'Додаток 3'!Q71</f>
        <v>0</v>
      </c>
      <c r="Q53" s="74">
        <f>'Додаток 3'!R71</f>
        <v>20438400</v>
      </c>
    </row>
    <row r="54" spans="1:17" ht="81" customHeight="1">
      <c r="A54" s="70"/>
      <c r="B54" s="50" t="s">
        <v>58</v>
      </c>
      <c r="C54" s="50" t="s">
        <v>32</v>
      </c>
      <c r="D54" s="110">
        <f>'Додаток 3'!E72</f>
        <v>0</v>
      </c>
      <c r="E54" s="72">
        <f>'Додаток 3'!F72</f>
        <v>21802826</v>
      </c>
      <c r="F54" s="72">
        <f>'Додаток 3'!G72</f>
        <v>21802826</v>
      </c>
      <c r="G54" s="72">
        <f>'Додаток 3'!H72</f>
        <v>0</v>
      </c>
      <c r="H54" s="72">
        <f>'Додаток 3'!I72</f>
        <v>0</v>
      </c>
      <c r="I54" s="72">
        <f>'Додаток 3'!J72</f>
        <v>0</v>
      </c>
      <c r="J54" s="72">
        <f>'Додаток 3'!K72</f>
        <v>0</v>
      </c>
      <c r="K54" s="72">
        <f>'Додаток 3'!L72</f>
        <v>0</v>
      </c>
      <c r="L54" s="72">
        <f>'Додаток 3'!M72</f>
        <v>0</v>
      </c>
      <c r="M54" s="72">
        <f>'Додаток 3'!N72</f>
        <v>0</v>
      </c>
      <c r="N54" s="72">
        <f>'Додаток 3'!O72</f>
        <v>0</v>
      </c>
      <c r="O54" s="72">
        <f>'Додаток 3'!P72</f>
        <v>0</v>
      </c>
      <c r="P54" s="73">
        <f>'Додаток 3'!Q72</f>
        <v>0</v>
      </c>
      <c r="Q54" s="74">
        <f>'Додаток 3'!R72</f>
        <v>21802826</v>
      </c>
    </row>
    <row r="55" spans="1:17" ht="63.75" customHeight="1">
      <c r="A55" s="96"/>
      <c r="B55" s="77"/>
      <c r="C55" s="111"/>
      <c r="D55" s="97">
        <f>'Додаток 3'!E73</f>
        <v>0</v>
      </c>
      <c r="E55" s="79">
        <f>'Додаток 3'!F73</f>
        <v>21802826</v>
      </c>
      <c r="F55" s="79">
        <f>'Додаток 3'!G73</f>
        <v>21802826</v>
      </c>
      <c r="G55" s="79">
        <f>'Додаток 3'!H73</f>
        <v>0</v>
      </c>
      <c r="H55" s="79">
        <f>'Додаток 3'!I73</f>
        <v>0</v>
      </c>
      <c r="I55" s="79">
        <f>'Додаток 3'!J73</f>
        <v>0</v>
      </c>
      <c r="J55" s="79">
        <f>'Додаток 3'!K73</f>
        <v>0</v>
      </c>
      <c r="K55" s="79">
        <f>'Додаток 3'!L73</f>
        <v>0</v>
      </c>
      <c r="L55" s="79">
        <f>'Додаток 3'!M73</f>
        <v>0</v>
      </c>
      <c r="M55" s="79">
        <f>'Додаток 3'!N73</f>
        <v>0</v>
      </c>
      <c r="N55" s="79">
        <f>'Додаток 3'!O73</f>
        <v>0</v>
      </c>
      <c r="O55" s="79">
        <f>'Додаток 3'!P73</f>
        <v>0</v>
      </c>
      <c r="P55" s="80">
        <f>'Додаток 3'!Q73</f>
        <v>0</v>
      </c>
      <c r="Q55" s="81">
        <f>'Додаток 3'!R73</f>
        <v>21802826</v>
      </c>
    </row>
    <row r="56" spans="1:17" ht="48" customHeight="1">
      <c r="A56" s="82"/>
      <c r="B56" s="83" t="s">
        <v>59</v>
      </c>
      <c r="C56" s="84" t="s">
        <v>32</v>
      </c>
      <c r="D56" s="106">
        <f>'Додаток 3'!E74</f>
        <v>0</v>
      </c>
      <c r="E56" s="107">
        <f>'Додаток 3'!F74</f>
        <v>5193560</v>
      </c>
      <c r="F56" s="107">
        <f>'Додаток 3'!G74</f>
        <v>5193560</v>
      </c>
      <c r="G56" s="107">
        <f>'Додаток 3'!H74</f>
        <v>0</v>
      </c>
      <c r="H56" s="107">
        <f>'Додаток 3'!I74</f>
        <v>0</v>
      </c>
      <c r="I56" s="107">
        <f>'Додаток 3'!J74</f>
        <v>0</v>
      </c>
      <c r="J56" s="107">
        <f>'Додаток 3'!K74</f>
        <v>0</v>
      </c>
      <c r="K56" s="107">
        <f>'Додаток 3'!L74</f>
        <v>0</v>
      </c>
      <c r="L56" s="107">
        <f>'Додаток 3'!M74</f>
        <v>0</v>
      </c>
      <c r="M56" s="107">
        <f>'Додаток 3'!N74</f>
        <v>0</v>
      </c>
      <c r="N56" s="107">
        <f>'Додаток 3'!O74</f>
        <v>0</v>
      </c>
      <c r="O56" s="107">
        <f>'Додаток 3'!P74</f>
        <v>0</v>
      </c>
      <c r="P56" s="108">
        <f>'Додаток 3'!Q74</f>
        <v>0</v>
      </c>
      <c r="Q56" s="109">
        <f>'Додаток 3'!R74</f>
        <v>5193560</v>
      </c>
    </row>
    <row r="57" spans="1:17" ht="84.75" customHeight="1">
      <c r="A57" s="82"/>
      <c r="B57" s="83"/>
      <c r="C57" s="91"/>
      <c r="D57" s="110">
        <f>'Додаток 3'!E75</f>
        <v>0</v>
      </c>
      <c r="E57" s="72">
        <f>'Додаток 3'!F75</f>
        <v>5193560</v>
      </c>
      <c r="F57" s="72">
        <f>'Додаток 3'!G75</f>
        <v>5193560</v>
      </c>
      <c r="G57" s="72">
        <f>'Додаток 3'!H75</f>
        <v>0</v>
      </c>
      <c r="H57" s="72">
        <f>'Додаток 3'!I75</f>
        <v>0</v>
      </c>
      <c r="I57" s="72">
        <f>'Додаток 3'!J75</f>
        <v>0</v>
      </c>
      <c r="J57" s="72">
        <f>'Додаток 3'!K75</f>
        <v>0</v>
      </c>
      <c r="K57" s="72">
        <f>'Додаток 3'!L75</f>
        <v>0</v>
      </c>
      <c r="L57" s="72">
        <f>'Додаток 3'!M75</f>
        <v>0</v>
      </c>
      <c r="M57" s="72">
        <f>'Додаток 3'!N75</f>
        <v>0</v>
      </c>
      <c r="N57" s="72">
        <f>'Додаток 3'!O75</f>
        <v>0</v>
      </c>
      <c r="O57" s="72">
        <f>'Додаток 3'!P75</f>
        <v>0</v>
      </c>
      <c r="P57" s="73">
        <f>'Додаток 3'!Q75</f>
        <v>0</v>
      </c>
      <c r="Q57" s="74">
        <f>'Додаток 3'!R75</f>
        <v>5193560</v>
      </c>
    </row>
    <row r="58" spans="1:17" ht="57" customHeight="1">
      <c r="A58" s="112"/>
      <c r="B58" s="113">
        <v>3104</v>
      </c>
      <c r="C58" s="50" t="s">
        <v>60</v>
      </c>
      <c r="D58" s="110">
        <f>'Додаток 3'!E76</f>
        <v>0</v>
      </c>
      <c r="E58" s="72">
        <f>'Додаток 3'!F76</f>
        <v>6025386</v>
      </c>
      <c r="F58" s="72">
        <f>'Додаток 3'!G76</f>
        <v>6025386</v>
      </c>
      <c r="G58" s="72">
        <f>'Додаток 3'!H76</f>
        <v>4445537</v>
      </c>
      <c r="H58" s="72">
        <f>'Додаток 3'!I76</f>
        <v>198869</v>
      </c>
      <c r="I58" s="72">
        <f>'Додаток 3'!J76</f>
        <v>0</v>
      </c>
      <c r="J58" s="72">
        <f>'Додаток 3'!K76</f>
        <v>57740</v>
      </c>
      <c r="K58" s="72">
        <f>'Додаток 3'!L76</f>
        <v>57740</v>
      </c>
      <c r="L58" s="72">
        <f>'Додаток 3'!M76</f>
        <v>42808</v>
      </c>
      <c r="M58" s="72">
        <f>'Додаток 3'!N76</f>
        <v>0</v>
      </c>
      <c r="N58" s="72">
        <f>'Додаток 3'!O76</f>
        <v>0</v>
      </c>
      <c r="O58" s="72">
        <f>'Додаток 3'!P76</f>
        <v>0</v>
      </c>
      <c r="P58" s="73">
        <f>'Додаток 3'!Q76</f>
        <v>0</v>
      </c>
      <c r="Q58" s="74">
        <f>'Додаток 3'!R76</f>
        <v>6083126</v>
      </c>
    </row>
    <row r="59" spans="1:17" ht="57" customHeight="1">
      <c r="A59" s="112"/>
      <c r="B59" s="113">
        <v>3112</v>
      </c>
      <c r="C59" s="50" t="s">
        <v>50</v>
      </c>
      <c r="D59" s="110">
        <f>'Додаток 3'!E98</f>
        <v>0</v>
      </c>
      <c r="E59" s="72">
        <f>'Додаток 3'!F98</f>
        <v>42200</v>
      </c>
      <c r="F59" s="72">
        <f>'Додаток 3'!G98</f>
        <v>42200</v>
      </c>
      <c r="G59" s="72">
        <f>'Додаток 3'!H98</f>
        <v>0</v>
      </c>
      <c r="H59" s="72">
        <f>'Додаток 3'!I98</f>
        <v>0</v>
      </c>
      <c r="I59" s="72">
        <f>'Додаток 3'!J98</f>
        <v>0</v>
      </c>
      <c r="J59" s="72">
        <f>'Додаток 3'!K98</f>
        <v>0</v>
      </c>
      <c r="K59" s="72">
        <f>'Додаток 3'!L98</f>
        <v>0</v>
      </c>
      <c r="L59" s="72">
        <f>'Додаток 3'!M98</f>
        <v>0</v>
      </c>
      <c r="M59" s="72">
        <f>'Додаток 3'!N98</f>
        <v>0</v>
      </c>
      <c r="N59" s="72">
        <f>'Додаток 3'!O98</f>
        <v>0</v>
      </c>
      <c r="O59" s="72">
        <f>'Додаток 3'!P98</f>
        <v>0</v>
      </c>
      <c r="P59" s="73">
        <f>'Додаток 3'!Q98</f>
        <v>0</v>
      </c>
      <c r="Q59" s="74">
        <f>'Додаток 3'!R98</f>
        <v>42200</v>
      </c>
    </row>
    <row r="60" spans="1:17" ht="57" customHeight="1">
      <c r="A60" s="112"/>
      <c r="B60" s="113">
        <v>3131</v>
      </c>
      <c r="C60" s="50" t="s">
        <v>50</v>
      </c>
      <c r="D60" s="110">
        <f>'Додаток 3'!E19</f>
        <v>0</v>
      </c>
      <c r="E60" s="72">
        <f>'Додаток 3'!F19</f>
        <v>1111994</v>
      </c>
      <c r="F60" s="72">
        <f>'Додаток 3'!G19</f>
        <v>1111994</v>
      </c>
      <c r="G60" s="72">
        <f>'Додаток 3'!H19</f>
        <v>851876</v>
      </c>
      <c r="H60" s="72">
        <f>'Додаток 3'!I19</f>
        <v>47108</v>
      </c>
      <c r="I60" s="72">
        <f>'Додаток 3'!J19</f>
        <v>0</v>
      </c>
      <c r="J60" s="72">
        <f>'Додаток 3'!K19</f>
        <v>0</v>
      </c>
      <c r="K60" s="72">
        <f>'Додаток 3'!L19</f>
        <v>0</v>
      </c>
      <c r="L60" s="72">
        <f>'Додаток 3'!M19</f>
        <v>0</v>
      </c>
      <c r="M60" s="72">
        <f>'Додаток 3'!N19</f>
        <v>0</v>
      </c>
      <c r="N60" s="72">
        <f>'Додаток 3'!O19</f>
        <v>0</v>
      </c>
      <c r="O60" s="72">
        <f>'Додаток 3'!P19</f>
        <v>0</v>
      </c>
      <c r="P60" s="73">
        <f>'Додаток 3'!Q19</f>
        <v>0</v>
      </c>
      <c r="Q60" s="74">
        <f>'Додаток 3'!R19</f>
        <v>1111994</v>
      </c>
    </row>
    <row r="61" spans="1:17" ht="57" customHeight="1">
      <c r="A61" s="53"/>
      <c r="B61" s="114">
        <v>3143</v>
      </c>
      <c r="C61" s="50" t="s">
        <v>50</v>
      </c>
      <c r="D61" s="110">
        <f>'Додаток 3'!E20</f>
        <v>0</v>
      </c>
      <c r="E61" s="72">
        <f>'Додаток 3'!F20</f>
        <v>31960</v>
      </c>
      <c r="F61" s="72">
        <f>'Додаток 3'!G20</f>
        <v>31960</v>
      </c>
      <c r="G61" s="72">
        <f>'Додаток 3'!H20</f>
        <v>0</v>
      </c>
      <c r="H61" s="72">
        <f>'Додаток 3'!I20</f>
        <v>0</v>
      </c>
      <c r="I61" s="72">
        <f>'Додаток 3'!J20</f>
        <v>0</v>
      </c>
      <c r="J61" s="72">
        <f>'Додаток 3'!K20</f>
        <v>0</v>
      </c>
      <c r="K61" s="72">
        <f>'Додаток 3'!L20</f>
        <v>0</v>
      </c>
      <c r="L61" s="72">
        <f>'Додаток 3'!M20</f>
        <v>0</v>
      </c>
      <c r="M61" s="72">
        <f>'Додаток 3'!N20</f>
        <v>0</v>
      </c>
      <c r="N61" s="72">
        <f>'Додаток 3'!O20</f>
        <v>0</v>
      </c>
      <c r="O61" s="72">
        <f>'Додаток 3'!P20</f>
        <v>0</v>
      </c>
      <c r="P61" s="73">
        <f>'Додаток 3'!Q20</f>
        <v>0</v>
      </c>
      <c r="Q61" s="74">
        <f>'Додаток 3'!R20</f>
        <v>31960</v>
      </c>
    </row>
    <row r="62" spans="1:17" ht="57" customHeight="1">
      <c r="A62" s="53"/>
      <c r="B62" s="114">
        <v>3181</v>
      </c>
      <c r="C62" s="50" t="s">
        <v>32</v>
      </c>
      <c r="D62" s="110">
        <f>'Додаток 3'!E77</f>
        <v>0</v>
      </c>
      <c r="E62" s="72">
        <f>'Додаток 3'!F77</f>
        <v>394312</v>
      </c>
      <c r="F62" s="72">
        <f>'Додаток 3'!G77</f>
        <v>394312</v>
      </c>
      <c r="G62" s="72">
        <f>'Додаток 3'!H77</f>
        <v>0</v>
      </c>
      <c r="H62" s="72">
        <f>'Додаток 3'!I77</f>
        <v>0</v>
      </c>
      <c r="I62" s="72">
        <f>'Додаток 3'!J77</f>
        <v>0</v>
      </c>
      <c r="J62" s="72">
        <f>'Додаток 3'!K77</f>
        <v>0</v>
      </c>
      <c r="K62" s="72">
        <f>'Додаток 3'!L77</f>
        <v>0</v>
      </c>
      <c r="L62" s="72">
        <f>'Додаток 3'!M77</f>
        <v>0</v>
      </c>
      <c r="M62" s="72">
        <f>'Додаток 3'!N77</f>
        <v>0</v>
      </c>
      <c r="N62" s="72">
        <f>'Додаток 3'!O77</f>
        <v>0</v>
      </c>
      <c r="O62" s="72">
        <f>'Додаток 3'!P77</f>
        <v>0</v>
      </c>
      <c r="P62" s="73">
        <f>'Додаток 3'!Q77</f>
        <v>0</v>
      </c>
      <c r="Q62" s="74">
        <f>'Додаток 3'!R77</f>
        <v>394312</v>
      </c>
    </row>
    <row r="63" spans="1:17" ht="57.75" customHeight="1">
      <c r="A63" s="70"/>
      <c r="B63" s="50" t="s">
        <v>61</v>
      </c>
      <c r="C63" s="50" t="s">
        <v>39</v>
      </c>
      <c r="D63" s="110">
        <f>'Додаток 3'!E78</f>
        <v>0</v>
      </c>
      <c r="E63" s="72">
        <f>'Додаток 3'!F78</f>
        <v>322061</v>
      </c>
      <c r="F63" s="72">
        <f>'Додаток 3'!G78</f>
        <v>322061</v>
      </c>
      <c r="G63" s="72">
        <f>'Додаток 3'!H78</f>
        <v>0</v>
      </c>
      <c r="H63" s="72">
        <f>'Додаток 3'!I78</f>
        <v>0</v>
      </c>
      <c r="I63" s="72">
        <f>'Додаток 3'!J78</f>
        <v>0</v>
      </c>
      <c r="J63" s="72">
        <f>'Додаток 3'!K78</f>
        <v>0</v>
      </c>
      <c r="K63" s="72">
        <f>'Додаток 3'!L78</f>
        <v>0</v>
      </c>
      <c r="L63" s="72">
        <f>'Додаток 3'!M78</f>
        <v>0</v>
      </c>
      <c r="M63" s="72">
        <f>'Додаток 3'!N78</f>
        <v>0</v>
      </c>
      <c r="N63" s="72">
        <f>'Додаток 3'!O78</f>
        <v>0</v>
      </c>
      <c r="O63" s="72">
        <f>'Додаток 3'!P78</f>
        <v>0</v>
      </c>
      <c r="P63" s="73">
        <f>'Додаток 3'!Q78</f>
        <v>0</v>
      </c>
      <c r="Q63" s="74">
        <f>'Додаток 3'!R78</f>
        <v>322061</v>
      </c>
    </row>
    <row r="64" spans="1:17" ht="47.25" customHeight="1">
      <c r="A64" s="112"/>
      <c r="B64" s="60" t="s">
        <v>62</v>
      </c>
      <c r="C64" s="50" t="s">
        <v>63</v>
      </c>
      <c r="D64" s="110">
        <f>'Додаток 3'!E79</f>
        <v>0</v>
      </c>
      <c r="E64" s="72">
        <f>'Додаток 3'!F79</f>
        <v>83826</v>
      </c>
      <c r="F64" s="72">
        <f>'Додаток 3'!G80</f>
        <v>83826</v>
      </c>
      <c r="G64" s="72">
        <f>'Додаток 3'!H80</f>
        <v>68710</v>
      </c>
      <c r="H64" s="72">
        <f>'Додаток 3'!I80</f>
        <v>0</v>
      </c>
      <c r="I64" s="72">
        <f>'Додаток 3'!J80</f>
        <v>0</v>
      </c>
      <c r="J64" s="72">
        <f>'Додаток 3'!K80</f>
        <v>0</v>
      </c>
      <c r="K64" s="72">
        <f>'Додаток 3'!L80</f>
        <v>0</v>
      </c>
      <c r="L64" s="72">
        <f>'Додаток 3'!M80</f>
        <v>0</v>
      </c>
      <c r="M64" s="72">
        <f>'Додаток 3'!N80</f>
        <v>0</v>
      </c>
      <c r="N64" s="72">
        <f>'Додаток 3'!O80</f>
        <v>0</v>
      </c>
      <c r="O64" s="72">
        <f>'Додаток 3'!P80</f>
        <v>0</v>
      </c>
      <c r="P64" s="73">
        <f>'Додаток 3'!Q80</f>
        <v>0</v>
      </c>
      <c r="Q64" s="74">
        <f>'Додаток 3'!R80</f>
        <v>83826</v>
      </c>
    </row>
    <row r="65" spans="1:17" ht="39" customHeight="1">
      <c r="A65" s="112"/>
      <c r="B65" s="54"/>
      <c r="C65" s="50"/>
      <c r="D65" s="110">
        <f>'Додаток 3'!E80</f>
        <v>0</v>
      </c>
      <c r="E65" s="72">
        <f>'Додаток 3'!F80</f>
        <v>83826</v>
      </c>
      <c r="F65" s="72">
        <f>'Додаток 3'!G80</f>
        <v>83826</v>
      </c>
      <c r="G65" s="72">
        <f>'Додаток 3'!H80</f>
        <v>68710</v>
      </c>
      <c r="H65" s="72">
        <f>'Додаток 3'!I80</f>
        <v>0</v>
      </c>
      <c r="I65" s="72">
        <f>'Додаток 3'!J80</f>
        <v>0</v>
      </c>
      <c r="J65" s="72">
        <f>'Додаток 3'!K80</f>
        <v>0</v>
      </c>
      <c r="K65" s="72">
        <f>'Додаток 3'!L80</f>
        <v>0</v>
      </c>
      <c r="L65" s="72">
        <f>'Додаток 3'!M80</f>
        <v>0</v>
      </c>
      <c r="M65" s="72">
        <f>'Додаток 3'!N80</f>
        <v>0</v>
      </c>
      <c r="N65" s="72">
        <f>'Додаток 3'!O80</f>
        <v>0</v>
      </c>
      <c r="O65" s="72">
        <f>'Додаток 3'!P80</f>
        <v>0</v>
      </c>
      <c r="P65" s="73">
        <f>'Додаток 3'!Q80</f>
        <v>0</v>
      </c>
      <c r="Q65" s="74">
        <f>'Додаток 3'!R80</f>
        <v>83826</v>
      </c>
    </row>
    <row r="66" spans="1:17" ht="33.75" customHeight="1">
      <c r="A66" s="70"/>
      <c r="B66" s="50" t="s">
        <v>64</v>
      </c>
      <c r="C66" s="50" t="s">
        <v>65</v>
      </c>
      <c r="D66" s="110">
        <f>'Додаток 3'!E81</f>
        <v>0</v>
      </c>
      <c r="E66" s="72">
        <f>'Додаток 3'!F81</f>
        <v>1305347</v>
      </c>
      <c r="F66" s="72">
        <f>'Додаток 3'!G81</f>
        <v>1305347</v>
      </c>
      <c r="G66" s="72">
        <f>'Додаток 3'!H81</f>
        <v>0</v>
      </c>
      <c r="H66" s="72">
        <f>'Додаток 3'!I81</f>
        <v>0</v>
      </c>
      <c r="I66" s="72">
        <f>'Додаток 3'!J81</f>
        <v>0</v>
      </c>
      <c r="J66" s="72">
        <f>'Додаток 3'!K81</f>
        <v>0</v>
      </c>
      <c r="K66" s="72">
        <f>'Додаток 3'!L81</f>
        <v>0</v>
      </c>
      <c r="L66" s="72">
        <f>'Додаток 3'!M81</f>
        <v>0</v>
      </c>
      <c r="M66" s="72">
        <f>'Додаток 3'!N81</f>
        <v>0</v>
      </c>
      <c r="N66" s="72">
        <f>'Додаток 3'!O81</f>
        <v>0</v>
      </c>
      <c r="O66" s="72">
        <f>'Додаток 3'!P81</f>
        <v>0</v>
      </c>
      <c r="P66" s="73">
        <f>'Додаток 3'!Q81</f>
        <v>0</v>
      </c>
      <c r="Q66" s="74">
        <f>'Додаток 3'!R81</f>
        <v>1305347</v>
      </c>
    </row>
    <row r="67" spans="1:17" ht="45" customHeight="1">
      <c r="A67" s="70"/>
      <c r="B67" s="70"/>
      <c r="C67" s="70"/>
      <c r="D67" s="115">
        <f>'Додаток 3'!E82</f>
        <v>0</v>
      </c>
      <c r="E67" s="116">
        <f>'Додаток 3'!F82</f>
        <v>1275347</v>
      </c>
      <c r="F67" s="116">
        <f>'Додаток 3'!G82</f>
        <v>1275347</v>
      </c>
      <c r="G67" s="116">
        <f>'Додаток 3'!H82</f>
        <v>0</v>
      </c>
      <c r="H67" s="116">
        <f>'Додаток 3'!I82</f>
        <v>0</v>
      </c>
      <c r="I67" s="116">
        <f>'Додаток 3'!J82</f>
        <v>0</v>
      </c>
      <c r="J67" s="116">
        <f>'Додаток 3'!K82</f>
        <v>0</v>
      </c>
      <c r="K67" s="116">
        <f>'Додаток 3'!L82</f>
        <v>0</v>
      </c>
      <c r="L67" s="116">
        <f>'Додаток 3'!M82</f>
        <v>0</v>
      </c>
      <c r="M67" s="116">
        <f>'Додаток 3'!N82</f>
        <v>0</v>
      </c>
      <c r="N67" s="116">
        <f>'Додаток 3'!O82</f>
        <v>0</v>
      </c>
      <c r="O67" s="116">
        <f>'Додаток 3'!P82</f>
        <v>0</v>
      </c>
      <c r="P67" s="117">
        <f>'Додаток 3'!Q82</f>
        <v>0</v>
      </c>
      <c r="Q67" s="118">
        <f>'Додаток 3'!R82</f>
        <v>1275347</v>
      </c>
    </row>
    <row r="68" spans="1:17" ht="48.75" customHeight="1">
      <c r="A68" s="119"/>
      <c r="B68" s="30" t="s">
        <v>66</v>
      </c>
      <c r="C68" s="120"/>
      <c r="D68" s="32">
        <f>'Додаток 3'!E21</f>
        <v>0</v>
      </c>
      <c r="E68" s="66">
        <f>'Додаток 3'!F21</f>
        <v>161852</v>
      </c>
      <c r="F68" s="66">
        <f>'Додаток 3'!G21</f>
        <v>161852</v>
      </c>
      <c r="G68" s="66">
        <f>'Додаток 3'!H21</f>
        <v>0</v>
      </c>
      <c r="H68" s="66">
        <f>'Додаток 3'!I21</f>
        <v>0</v>
      </c>
      <c r="I68" s="66">
        <f>'Додаток 3'!J21</f>
        <v>0</v>
      </c>
      <c r="J68" s="66">
        <f>'Додаток 3'!K21</f>
        <v>0</v>
      </c>
      <c r="K68" s="66">
        <f>'Додаток 3'!L21</f>
        <v>0</v>
      </c>
      <c r="L68" s="66">
        <f>'Додаток 3'!M21</f>
        <v>0</v>
      </c>
      <c r="M68" s="66">
        <f>'Додаток 3'!N21</f>
        <v>0</v>
      </c>
      <c r="N68" s="66">
        <f>'Додаток 3'!O21</f>
        <v>0</v>
      </c>
      <c r="O68" s="66">
        <f>'Додаток 3'!P21</f>
        <v>0</v>
      </c>
      <c r="P68" s="67">
        <f>'Додаток 3'!Q21</f>
        <v>0</v>
      </c>
      <c r="Q68" s="68">
        <f>'Додаток 3'!R21</f>
        <v>161852</v>
      </c>
    </row>
    <row r="69" spans="1:17" ht="40.5" customHeight="1">
      <c r="A69" s="55"/>
      <c r="B69" s="69" t="s">
        <v>67</v>
      </c>
      <c r="C69" s="69" t="s">
        <v>68</v>
      </c>
      <c r="D69" s="121" t="s">
        <v>69</v>
      </c>
      <c r="E69" s="57">
        <f>'Додаток 3'!F22</f>
        <v>161852</v>
      </c>
      <c r="F69" s="57">
        <f>'Додаток 3'!G22</f>
        <v>161852</v>
      </c>
      <c r="G69" s="57">
        <f>'Додаток 3'!H22</f>
        <v>0</v>
      </c>
      <c r="H69" s="57">
        <f>'Додаток 3'!I22</f>
        <v>0</v>
      </c>
      <c r="I69" s="57">
        <f>'Додаток 3'!J22</f>
        <v>0</v>
      </c>
      <c r="J69" s="57">
        <f>'Додаток 3'!K22</f>
        <v>0</v>
      </c>
      <c r="K69" s="57">
        <f>'Додаток 3'!L22</f>
        <v>0</v>
      </c>
      <c r="L69" s="57">
        <f>'Додаток 3'!M22</f>
        <v>0</v>
      </c>
      <c r="M69" s="57">
        <f>'Додаток 3'!N22</f>
        <v>0</v>
      </c>
      <c r="N69" s="57">
        <f>'Додаток 3'!O22</f>
        <v>0</v>
      </c>
      <c r="O69" s="57">
        <f>'Додаток 3'!P22</f>
        <v>0</v>
      </c>
      <c r="P69" s="58">
        <f>'Додаток 3'!Q22</f>
        <v>0</v>
      </c>
      <c r="Q69" s="59">
        <f>'Додаток 3'!R22</f>
        <v>161852</v>
      </c>
    </row>
    <row r="70" spans="1:17" ht="50.25" customHeight="1">
      <c r="A70" s="119"/>
      <c r="B70" s="30" t="s">
        <v>70</v>
      </c>
      <c r="C70" s="30"/>
      <c r="D70" s="32" t="s">
        <v>71</v>
      </c>
      <c r="E70" s="66">
        <f>E71</f>
        <v>2936924</v>
      </c>
      <c r="F70" s="66">
        <f>F71</f>
        <v>2936924</v>
      </c>
      <c r="G70" s="66">
        <f>G71</f>
        <v>0</v>
      </c>
      <c r="H70" s="66">
        <f>H71</f>
        <v>22377</v>
      </c>
      <c r="I70" s="66">
        <f>I71</f>
        <v>0</v>
      </c>
      <c r="J70" s="66">
        <f>J71</f>
        <v>26741</v>
      </c>
      <c r="K70" s="66">
        <f>K71</f>
        <v>26741</v>
      </c>
      <c r="L70" s="66">
        <f>L71</f>
        <v>0</v>
      </c>
      <c r="M70" s="66">
        <f>M71</f>
        <v>0</v>
      </c>
      <c r="N70" s="66">
        <f>N71</f>
        <v>0</v>
      </c>
      <c r="O70" s="66">
        <f>O71</f>
        <v>0</v>
      </c>
      <c r="P70" s="67">
        <f>P71</f>
        <v>0</v>
      </c>
      <c r="Q70" s="68">
        <f>Q71</f>
        <v>2963665</v>
      </c>
    </row>
    <row r="71" spans="1:256" ht="37.5" customHeight="1">
      <c r="A71" s="53"/>
      <c r="B71" s="122" t="s">
        <v>72</v>
      </c>
      <c r="C71" s="38" t="s">
        <v>73</v>
      </c>
      <c r="D71" s="39" t="s">
        <v>74</v>
      </c>
      <c r="E71" s="123">
        <f>'Додаток 3'!F30</f>
        <v>2936924</v>
      </c>
      <c r="F71" s="123">
        <f>'Додаток 3'!G30</f>
        <v>2936924</v>
      </c>
      <c r="G71" s="123">
        <f>'Додаток 3'!H30</f>
        <v>0</v>
      </c>
      <c r="H71" s="123">
        <f>'Додаток 3'!I30</f>
        <v>22377</v>
      </c>
      <c r="I71" s="123">
        <f>'Додаток 3'!J30</f>
        <v>0</v>
      </c>
      <c r="J71" s="123">
        <f>'Додаток 3'!K30</f>
        <v>26741</v>
      </c>
      <c r="K71" s="123">
        <f>'Додаток 3'!L30</f>
        <v>26741</v>
      </c>
      <c r="L71" s="123">
        <f>'Додаток 3'!M30</f>
        <v>0</v>
      </c>
      <c r="M71" s="123">
        <f>'Додаток 3'!N30</f>
        <v>0</v>
      </c>
      <c r="N71" s="123">
        <f>'Додаток 3'!O30</f>
        <v>0</v>
      </c>
      <c r="O71" s="123">
        <f>'Додаток 3'!P30</f>
        <v>0</v>
      </c>
      <c r="P71" s="124">
        <f>'Додаток 3'!Q30</f>
        <v>0</v>
      </c>
      <c r="Q71" s="125">
        <f>'Додаток 3'!R30</f>
        <v>2963665</v>
      </c>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c r="IC71" s="36"/>
      <c r="ID71" s="36"/>
      <c r="IE71" s="36"/>
      <c r="IF71" s="36"/>
      <c r="IG71" s="36"/>
      <c r="IH71" s="36"/>
      <c r="II71" s="36"/>
      <c r="IJ71" s="36"/>
      <c r="IK71" s="36"/>
      <c r="IL71" s="36"/>
      <c r="IM71" s="36"/>
      <c r="IN71" s="36"/>
      <c r="IO71" s="36"/>
      <c r="IP71" s="36"/>
      <c r="IQ71" s="36"/>
      <c r="IR71" s="36"/>
      <c r="IS71" s="36"/>
      <c r="IT71" s="36"/>
      <c r="IU71" s="36"/>
      <c r="IV71" s="36"/>
    </row>
    <row r="72" spans="1:256" ht="37.5" customHeight="1">
      <c r="A72" s="126"/>
      <c r="B72" s="127" t="s">
        <v>75</v>
      </c>
      <c r="C72" s="120"/>
      <c r="D72" s="32">
        <f>'Додаток 3'!E23</f>
        <v>0</v>
      </c>
      <c r="E72" s="128">
        <f>'Додаток 3'!F23</f>
        <v>300000</v>
      </c>
      <c r="F72" s="129">
        <f>'Додаток 3'!G23</f>
        <v>300000</v>
      </c>
      <c r="G72" s="129">
        <f>'Додаток 3'!H23</f>
        <v>0</v>
      </c>
      <c r="H72" s="129">
        <f>'Додаток 3'!I23</f>
        <v>0</v>
      </c>
      <c r="I72" s="129">
        <f>'Додаток 3'!J23</f>
        <v>0</v>
      </c>
      <c r="J72" s="129">
        <f>'Додаток 3'!K23</f>
        <v>0</v>
      </c>
      <c r="K72" s="129">
        <f>'Додаток 3'!L23</f>
        <v>0</v>
      </c>
      <c r="L72" s="129">
        <f>'Додаток 3'!M23</f>
        <v>0</v>
      </c>
      <c r="M72" s="129">
        <f>'Додаток 3'!N23</f>
        <v>0</v>
      </c>
      <c r="N72" s="129">
        <f>'Додаток 3'!O23</f>
        <v>0</v>
      </c>
      <c r="O72" s="129">
        <f>'Додаток 3'!P23</f>
        <v>0</v>
      </c>
      <c r="P72" s="130">
        <f>'Додаток 3'!Q23</f>
        <v>0</v>
      </c>
      <c r="Q72" s="131">
        <f>'Додаток 3'!R23</f>
        <v>300000</v>
      </c>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c r="II72" s="36"/>
      <c r="IJ72" s="36"/>
      <c r="IK72" s="36"/>
      <c r="IL72" s="36"/>
      <c r="IM72" s="36"/>
      <c r="IN72" s="36"/>
      <c r="IO72" s="36"/>
      <c r="IP72" s="36"/>
      <c r="IQ72" s="36"/>
      <c r="IR72" s="36"/>
      <c r="IS72" s="36"/>
      <c r="IT72" s="36"/>
      <c r="IU72" s="36"/>
      <c r="IV72" s="36"/>
    </row>
    <row r="73" spans="1:256" ht="37.5" customHeight="1">
      <c r="A73" s="53"/>
      <c r="B73" s="122" t="s">
        <v>76</v>
      </c>
      <c r="C73" s="38" t="s">
        <v>77</v>
      </c>
      <c r="D73" s="39">
        <f>'Додаток 3'!E24</f>
        <v>0</v>
      </c>
      <c r="E73" s="123">
        <f>'Додаток 3'!F24</f>
        <v>300000</v>
      </c>
      <c r="F73" s="132">
        <f>'Додаток 3'!G24</f>
        <v>300000</v>
      </c>
      <c r="G73" s="132">
        <f>'Додаток 3'!H24</f>
        <v>0</v>
      </c>
      <c r="H73" s="132">
        <f>'Додаток 3'!I24</f>
        <v>0</v>
      </c>
      <c r="I73" s="132">
        <f>'Додаток 3'!J24</f>
        <v>0</v>
      </c>
      <c r="J73" s="132">
        <f>'Додаток 3'!K24</f>
        <v>0</v>
      </c>
      <c r="K73" s="132">
        <f>'Додаток 3'!L24</f>
        <v>0</v>
      </c>
      <c r="L73" s="132">
        <f>'Додаток 3'!M24</f>
        <v>0</v>
      </c>
      <c r="M73" s="132">
        <f>'Додаток 3'!N24</f>
        <v>0</v>
      </c>
      <c r="N73" s="132">
        <f>'Додаток 3'!O24</f>
        <v>0</v>
      </c>
      <c r="O73" s="132">
        <f>'Додаток 3'!P24</f>
        <v>0</v>
      </c>
      <c r="P73" s="133">
        <f>'Додаток 3'!Q24</f>
        <v>0</v>
      </c>
      <c r="Q73" s="125">
        <f>'Додаток 3'!R24</f>
        <v>300000</v>
      </c>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c r="II73" s="36"/>
      <c r="IJ73" s="36"/>
      <c r="IK73" s="36"/>
      <c r="IL73" s="36"/>
      <c r="IM73" s="36"/>
      <c r="IN73" s="36"/>
      <c r="IO73" s="36"/>
      <c r="IP73" s="36"/>
      <c r="IQ73" s="36"/>
      <c r="IR73" s="36"/>
      <c r="IS73" s="36"/>
      <c r="IT73" s="36"/>
      <c r="IU73" s="36"/>
      <c r="IV73" s="36"/>
    </row>
    <row r="74" spans="1:256" ht="37.5" customHeight="1">
      <c r="A74" s="126"/>
      <c r="B74" s="127" t="s">
        <v>78</v>
      </c>
      <c r="C74" s="120"/>
      <c r="D74" s="32">
        <f>'Додаток 3'!E83</f>
        <v>0</v>
      </c>
      <c r="E74" s="128">
        <f>'Додаток 3'!F83</f>
        <v>638000</v>
      </c>
      <c r="F74" s="129">
        <f>'Додаток 3'!G83</f>
        <v>638000</v>
      </c>
      <c r="G74" s="129">
        <f>'Додаток 3'!H83</f>
        <v>0</v>
      </c>
      <c r="H74" s="129">
        <f>'Додаток 3'!I83</f>
        <v>0</v>
      </c>
      <c r="I74" s="129">
        <f>'Додаток 3'!J83</f>
        <v>0</v>
      </c>
      <c r="J74" s="129">
        <f>'Додаток 3'!K83</f>
        <v>0</v>
      </c>
      <c r="K74" s="129">
        <f>'Додаток 3'!L83</f>
        <v>0</v>
      </c>
      <c r="L74" s="129">
        <f>'Додаток 3'!M83</f>
        <v>0</v>
      </c>
      <c r="M74" s="129">
        <f>'Додаток 3'!N83</f>
        <v>0</v>
      </c>
      <c r="N74" s="129">
        <f>'Додаток 3'!O83</f>
        <v>0</v>
      </c>
      <c r="O74" s="129">
        <f>'Додаток 3'!P83</f>
        <v>0</v>
      </c>
      <c r="P74" s="130">
        <f>'Додаток 3'!Q83</f>
        <v>0</v>
      </c>
      <c r="Q74" s="131">
        <f>'Додаток 3'!R83</f>
        <v>638000</v>
      </c>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c r="II74" s="36"/>
      <c r="IJ74" s="36"/>
      <c r="IK74" s="36"/>
      <c r="IL74" s="36"/>
      <c r="IM74" s="36"/>
      <c r="IN74" s="36"/>
      <c r="IO74" s="36"/>
      <c r="IP74" s="36"/>
      <c r="IQ74" s="36"/>
      <c r="IR74" s="36"/>
      <c r="IS74" s="36"/>
      <c r="IT74" s="36"/>
      <c r="IU74" s="36"/>
      <c r="IV74" s="36"/>
    </row>
    <row r="75" spans="1:256" ht="37.5" customHeight="1">
      <c r="A75" s="53"/>
      <c r="B75" s="122" t="s">
        <v>79</v>
      </c>
      <c r="C75" s="38" t="s">
        <v>80</v>
      </c>
      <c r="D75" s="39">
        <f>'Додаток 3'!E84</f>
        <v>0</v>
      </c>
      <c r="E75" s="123">
        <f>'Додаток 3'!F84</f>
        <v>638000</v>
      </c>
      <c r="F75" s="132">
        <f>'Додаток 3'!G84</f>
        <v>638000</v>
      </c>
      <c r="G75" s="132">
        <f>'Додаток 3'!H84</f>
        <v>0</v>
      </c>
      <c r="H75" s="132">
        <f>'Додаток 3'!I84</f>
        <v>0</v>
      </c>
      <c r="I75" s="132">
        <f>'Додаток 3'!J84</f>
        <v>0</v>
      </c>
      <c r="J75" s="132">
        <f>'Додаток 3'!K84</f>
        <v>0</v>
      </c>
      <c r="K75" s="132">
        <f>'Додаток 3'!L84</f>
        <v>0</v>
      </c>
      <c r="L75" s="132">
        <f>'Додаток 3'!M84</f>
        <v>0</v>
      </c>
      <c r="M75" s="132">
        <f>'Додаток 3'!N84</f>
        <v>0</v>
      </c>
      <c r="N75" s="132">
        <f>'Додаток 3'!O84</f>
        <v>0</v>
      </c>
      <c r="O75" s="132">
        <f>'Додаток 3'!P84</f>
        <v>0</v>
      </c>
      <c r="P75" s="133">
        <f>'Додаток 3'!Q84</f>
        <v>0</v>
      </c>
      <c r="Q75" s="125">
        <f>'Додаток 3'!R84</f>
        <v>638000</v>
      </c>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c r="II75" s="36"/>
      <c r="IJ75" s="36"/>
      <c r="IK75" s="36"/>
      <c r="IL75" s="36"/>
      <c r="IM75" s="36"/>
      <c r="IN75" s="36"/>
      <c r="IO75" s="36"/>
      <c r="IP75" s="36"/>
      <c r="IQ75" s="36"/>
      <c r="IR75" s="36"/>
      <c r="IS75" s="36"/>
      <c r="IT75" s="36"/>
      <c r="IU75" s="36"/>
      <c r="IV75" s="36"/>
    </row>
    <row r="76" spans="1:17" ht="36" customHeight="1">
      <c r="A76" s="134"/>
      <c r="B76" s="134"/>
      <c r="C76" s="135"/>
      <c r="D76" s="136" t="s">
        <v>81</v>
      </c>
      <c r="E76" s="137">
        <f>E14+E16+E20+E68+E70+E72+E74</f>
        <v>299968282</v>
      </c>
      <c r="F76" s="137">
        <f>F14+F16+F20+F68+F70+F72+F74</f>
        <v>299968282</v>
      </c>
      <c r="G76" s="137">
        <f>G14+G16+G20+G68+G70+G72+G74</f>
        <v>19145934</v>
      </c>
      <c r="H76" s="137">
        <f>H14+H16+H20+H68+H70+H72+H74</f>
        <v>1323382</v>
      </c>
      <c r="I76" s="137">
        <f>I14+I16+I20+I68+I70+I72+I74</f>
        <v>0</v>
      </c>
      <c r="J76" s="137">
        <f>J14+J16+J20+J68+J70+J72+J74</f>
        <v>84481</v>
      </c>
      <c r="K76" s="137">
        <f>K14+K16+K20+K68+K70+K72+K74</f>
        <v>84481</v>
      </c>
      <c r="L76" s="137">
        <f>L14+L16+L20+L68+L70+L72+L74</f>
        <v>42808</v>
      </c>
      <c r="M76" s="137">
        <f>M14+M16+M20+M68+M70+M72+M74</f>
        <v>0</v>
      </c>
      <c r="N76" s="137">
        <f>N14+N16+N20+N68+N70+N72+N74</f>
        <v>0</v>
      </c>
      <c r="O76" s="137">
        <f>O14+O16+O20+O68+O70+O72+O74</f>
        <v>0</v>
      </c>
      <c r="P76" s="67">
        <f>P14+P16+P20+P68+P70+P72+P74</f>
        <v>0</v>
      </c>
      <c r="Q76" s="68">
        <f>Q14+Q16+Q20+Q68+Q70+Q72+Q74</f>
        <v>300052763</v>
      </c>
    </row>
    <row r="77" spans="1:17" ht="32.25" customHeight="1">
      <c r="A77" s="138"/>
      <c r="B77" s="138"/>
      <c r="C77" s="139"/>
      <c r="D77" s="140"/>
      <c r="E77" s="141"/>
      <c r="F77" s="141"/>
      <c r="G77" s="141"/>
      <c r="H77" s="141"/>
      <c r="I77" s="141"/>
      <c r="J77" s="141"/>
      <c r="K77" s="141"/>
      <c r="L77" s="142"/>
      <c r="M77" s="141"/>
      <c r="N77" s="143"/>
      <c r="O77" s="143"/>
      <c r="P77" s="141"/>
      <c r="Q77" s="143"/>
    </row>
    <row r="78" spans="1:17" ht="27.75" customHeight="1">
      <c r="A78" s="138"/>
      <c r="B78" s="138"/>
      <c r="C78" s="139"/>
      <c r="D78" s="140"/>
      <c r="E78" s="144"/>
      <c r="F78" s="144"/>
      <c r="G78" s="144"/>
      <c r="H78" s="144"/>
      <c r="I78" s="144"/>
      <c r="J78" s="144"/>
      <c r="K78" s="144"/>
      <c r="L78" s="138"/>
      <c r="M78" s="144"/>
      <c r="N78" s="145"/>
      <c r="O78" s="145"/>
      <c r="P78" s="144"/>
      <c r="Q78" s="145"/>
    </row>
    <row r="79" spans="1:17" ht="30.75" customHeight="1">
      <c r="A79" s="138"/>
      <c r="B79" s="138"/>
      <c r="C79" s="139"/>
      <c r="D79" s="140"/>
      <c r="E79" s="138"/>
      <c r="F79" s="138"/>
      <c r="G79" s="145"/>
      <c r="H79" s="145"/>
      <c r="I79" s="145"/>
      <c r="J79" s="146"/>
      <c r="K79" s="146"/>
      <c r="L79" s="144"/>
      <c r="M79" s="144"/>
      <c r="N79" s="138"/>
      <c r="O79" s="138"/>
      <c r="P79" s="138"/>
      <c r="Q79" s="138"/>
    </row>
    <row r="80" spans="1:17" ht="16.5" customHeight="1">
      <c r="A80" s="138"/>
      <c r="B80" s="138"/>
      <c r="C80" s="139"/>
      <c r="D80" s="147" t="s">
        <v>82</v>
      </c>
      <c r="E80" s="148"/>
      <c r="F80" s="148"/>
      <c r="G80" s="148"/>
      <c r="H80" s="148"/>
      <c r="I80" s="148"/>
      <c r="J80" s="149"/>
      <c r="K80" s="149" t="s">
        <v>83</v>
      </c>
      <c r="L80" s="144"/>
      <c r="M80" s="144"/>
      <c r="N80" s="138"/>
      <c r="O80" s="138"/>
      <c r="P80" s="138"/>
      <c r="Q80" s="138"/>
    </row>
    <row r="81" ht="26.25" customHeight="1"/>
    <row r="82" ht="27.75" customHeight="1"/>
    <row r="83" ht="20.25" customHeight="1"/>
    <row r="84" ht="28.5" customHeight="1"/>
    <row r="85" ht="26.25" customHeight="1"/>
    <row r="86" ht="26.25" customHeight="1"/>
    <row r="87" ht="28.5" customHeight="1"/>
    <row r="88" ht="29.25" customHeight="1"/>
    <row r="89" ht="35.25" customHeight="1"/>
    <row r="90" ht="25.5" customHeight="1"/>
    <row r="91" ht="33" customHeight="1"/>
    <row r="92" ht="33" customHeight="1"/>
    <row r="93" ht="37.5" customHeight="1"/>
    <row r="94" ht="37.5" customHeight="1"/>
    <row r="95" ht="33.75" customHeight="1"/>
    <row r="96" ht="33.75" customHeight="1"/>
    <row r="97" ht="29.25" customHeight="1"/>
    <row r="98" ht="32.25" customHeight="1"/>
    <row r="99" ht="37.5" customHeight="1"/>
    <row r="100" ht="37.5" customHeight="1"/>
    <row r="101" ht="45.75" customHeight="1"/>
    <row r="102" ht="28.5" customHeight="1"/>
    <row r="103" ht="45.75" customHeight="1"/>
    <row r="104" ht="25.5" customHeight="1"/>
    <row r="105" ht="25.5" customHeight="1"/>
    <row r="106" ht="25.5" customHeight="1"/>
    <row r="107" ht="25.5" customHeight="1"/>
    <row r="108" ht="25.5" customHeight="1"/>
    <row r="109" ht="33" customHeight="1"/>
    <row r="110" ht="25.5" customHeight="1"/>
    <row r="111" ht="25.5" customHeight="1"/>
    <row r="112" ht="34.5" customHeight="1"/>
    <row r="113" ht="23.25" customHeight="1"/>
    <row r="114" ht="26.25" customHeight="1"/>
    <row r="115" ht="45" customHeight="1"/>
    <row r="116" ht="31.5" customHeight="1"/>
    <row r="117" ht="24" customHeight="1"/>
    <row r="118" ht="33.75" customHeight="1"/>
    <row r="119" ht="31.5" customHeight="1"/>
    <row r="120" ht="24" customHeight="1"/>
    <row r="121" ht="20.25" customHeight="1"/>
    <row r="122" ht="22.5" customHeight="1"/>
    <row r="123" ht="17.25" customHeight="1"/>
    <row r="124" ht="18.75" customHeight="1"/>
  </sheetData>
  <sheetProtection selectLockedCells="1" selectUnlockedCells="1"/>
  <mergeCells count="26">
    <mergeCell ref="D6:M6"/>
    <mergeCell ref="A9:A12"/>
    <mergeCell ref="B9:B12"/>
    <mergeCell ref="C9:C12"/>
    <mergeCell ref="D9:D12"/>
    <mergeCell ref="E9:I9"/>
    <mergeCell ref="J9:P9"/>
    <mergeCell ref="Q9:Q12"/>
    <mergeCell ref="E10:E12"/>
    <mergeCell ref="F10:H10"/>
    <mergeCell ref="I10:I12"/>
    <mergeCell ref="J10:J12"/>
    <mergeCell ref="K10:K12"/>
    <mergeCell ref="L10:M10"/>
    <mergeCell ref="N10:N12"/>
    <mergeCell ref="O10:P10"/>
    <mergeCell ref="F11:F12"/>
    <mergeCell ref="G11:G12"/>
    <mergeCell ref="H11:H12"/>
    <mergeCell ref="L11:L12"/>
    <mergeCell ref="M11:M12"/>
    <mergeCell ref="O11:O12"/>
    <mergeCell ref="A18:A19"/>
    <mergeCell ref="A56:A57"/>
    <mergeCell ref="B56:B57"/>
    <mergeCell ref="A64:A65"/>
  </mergeCells>
  <printOptions/>
  <pageMargins left="0.24027777777777778" right="0.20972222222222223" top="0.5902777777777778" bottom="0.5902777777777778" header="0.5118055555555555" footer="0.5118055555555555"/>
  <pageSetup horizontalDpi="300" verticalDpi="300" orientation="landscape" paperSize="9" scale="45"/>
  <rowBreaks count="3" manualBreakCount="3">
    <brk id="23" max="255" man="1"/>
    <brk id="37" max="255" man="1"/>
    <brk id="55" max="255" man="1"/>
  </rowBreaks>
  <legacyDrawing r:id="rId2"/>
</worksheet>
</file>

<file path=xl/worksheets/sheet2.xml><?xml version="1.0" encoding="utf-8"?>
<worksheet xmlns="http://schemas.openxmlformats.org/spreadsheetml/2006/main" xmlns:r="http://schemas.openxmlformats.org/officeDocument/2006/relationships">
  <dimension ref="A1:R111"/>
  <sheetViews>
    <sheetView tabSelected="1" view="pageBreakPreview" zoomScale="75" zoomScaleNormal="75" zoomScaleSheetLayoutView="75" workbookViewId="0" topLeftCell="G1">
      <selection activeCell="M11" sqref="M11"/>
    </sheetView>
  </sheetViews>
  <sheetFormatPr defaultColWidth="9.00390625" defaultRowHeight="12.75"/>
  <cols>
    <col min="1" max="1" width="0" style="3" hidden="1" customWidth="1"/>
    <col min="2" max="2" width="14.375" style="1" customWidth="1"/>
    <col min="3" max="3" width="18.75390625" style="1" customWidth="1"/>
    <col min="4" max="4" width="15.875" style="1" customWidth="1"/>
    <col min="5" max="5" width="83.75390625" style="2" customWidth="1"/>
    <col min="6" max="6" width="15.75390625" style="1" customWidth="1"/>
    <col min="7" max="7" width="13.25390625" style="1" customWidth="1"/>
    <col min="8" max="8" width="12.25390625" style="1" customWidth="1"/>
    <col min="9" max="9" width="12.375" style="1" customWidth="1"/>
    <col min="10" max="10" width="10.625" style="1" customWidth="1"/>
    <col min="11" max="11" width="12.00390625" style="1" customWidth="1"/>
    <col min="12" max="12" width="12.375" style="1" customWidth="1"/>
    <col min="13" max="13" width="12.25390625" style="1" customWidth="1"/>
    <col min="14" max="14" width="11.00390625" style="1" customWidth="1"/>
    <col min="15" max="15" width="12.00390625" style="1" customWidth="1"/>
    <col min="16" max="16" width="11.00390625" style="1" customWidth="1"/>
    <col min="17" max="17" width="16.00390625" style="1" customWidth="1"/>
    <col min="18" max="18" width="15.75390625" style="1" customWidth="1"/>
    <col min="19" max="16384" width="9.125" style="3" customWidth="1"/>
  </cols>
  <sheetData>
    <row r="1" ht="12.75">
      <c r="P1" s="1" t="s">
        <v>84</v>
      </c>
    </row>
    <row r="2" ht="12.75">
      <c r="P2" s="1" t="s">
        <v>1</v>
      </c>
    </row>
    <row r="3" spans="2:16" ht="20.25">
      <c r="B3" s="4"/>
      <c r="C3" s="4"/>
      <c r="P3" s="1" t="s">
        <v>85</v>
      </c>
    </row>
    <row r="6" spans="5:16" ht="15.75">
      <c r="E6" s="7"/>
      <c r="F6" s="6" t="s">
        <v>86</v>
      </c>
      <c r="G6" s="6"/>
      <c r="H6" s="6"/>
      <c r="I6" s="6"/>
      <c r="J6" s="6"/>
      <c r="K6" s="6"/>
      <c r="L6" s="6"/>
      <c r="M6" s="6"/>
      <c r="P6" s="6"/>
    </row>
    <row r="7" spans="5:16" ht="13.5" customHeight="1">
      <c r="E7" s="7"/>
      <c r="F7" s="6"/>
      <c r="G7" s="6"/>
      <c r="H7" s="6"/>
      <c r="I7" s="6"/>
      <c r="J7" s="6"/>
      <c r="K7" s="6"/>
      <c r="L7" s="6"/>
      <c r="M7" s="6"/>
      <c r="P7" s="6"/>
    </row>
    <row r="8" ht="23.25" customHeight="1">
      <c r="R8" s="1" t="s">
        <v>4</v>
      </c>
    </row>
    <row r="9" spans="2:18" ht="18" customHeight="1">
      <c r="B9" s="150" t="s">
        <v>87</v>
      </c>
      <c r="C9" s="151"/>
      <c r="D9" s="10" t="s">
        <v>7</v>
      </c>
      <c r="E9" s="11" t="s">
        <v>88</v>
      </c>
      <c r="F9" s="12" t="s">
        <v>89</v>
      </c>
      <c r="G9" s="12"/>
      <c r="H9" s="12"/>
      <c r="I9" s="12"/>
      <c r="J9" s="12"/>
      <c r="K9" s="152" t="s">
        <v>90</v>
      </c>
      <c r="L9" s="152"/>
      <c r="M9" s="152"/>
      <c r="N9" s="152"/>
      <c r="O9" s="152"/>
      <c r="P9" s="152"/>
      <c r="Q9" s="152"/>
      <c r="R9" s="14" t="s">
        <v>11</v>
      </c>
    </row>
    <row r="10" spans="2:18" ht="12.75" customHeight="1">
      <c r="B10" s="150"/>
      <c r="C10" s="153"/>
      <c r="D10" s="10"/>
      <c r="E10" s="11"/>
      <c r="F10" s="15" t="s">
        <v>12</v>
      </c>
      <c r="G10" s="16" t="s">
        <v>13</v>
      </c>
      <c r="H10" s="16"/>
      <c r="I10" s="16"/>
      <c r="J10" s="10" t="s">
        <v>14</v>
      </c>
      <c r="K10" s="17" t="s">
        <v>15</v>
      </c>
      <c r="L10" s="10" t="s">
        <v>16</v>
      </c>
      <c r="M10" s="18" t="s">
        <v>13</v>
      </c>
      <c r="N10" s="18"/>
      <c r="O10" s="17" t="s">
        <v>17</v>
      </c>
      <c r="P10" s="19" t="s">
        <v>18</v>
      </c>
      <c r="Q10" s="19"/>
      <c r="R10" s="14"/>
    </row>
    <row r="11" spans="2:18" ht="12.75" customHeight="1">
      <c r="B11" s="150"/>
      <c r="C11" s="153"/>
      <c r="D11" s="10"/>
      <c r="E11" s="11"/>
      <c r="F11" s="15"/>
      <c r="G11" s="17" t="s">
        <v>19</v>
      </c>
      <c r="H11" s="20" t="s">
        <v>20</v>
      </c>
      <c r="I11" s="17" t="s">
        <v>21</v>
      </c>
      <c r="J11" s="10"/>
      <c r="K11" s="17"/>
      <c r="L11" s="10"/>
      <c r="M11" s="17" t="s">
        <v>22</v>
      </c>
      <c r="N11" s="10" t="s">
        <v>21</v>
      </c>
      <c r="O11" s="17"/>
      <c r="P11" s="20" t="s">
        <v>23</v>
      </c>
      <c r="Q11" s="21" t="s">
        <v>24</v>
      </c>
      <c r="R11" s="14"/>
    </row>
    <row r="12" spans="2:18" ht="161.25" customHeight="1">
      <c r="B12" s="150"/>
      <c r="C12" s="153" t="s">
        <v>6</v>
      </c>
      <c r="D12" s="10"/>
      <c r="E12" s="11"/>
      <c r="F12" s="15"/>
      <c r="G12" s="17"/>
      <c r="H12" s="20"/>
      <c r="I12" s="17"/>
      <c r="J12" s="10"/>
      <c r="K12" s="17"/>
      <c r="L12" s="10"/>
      <c r="M12" s="17"/>
      <c r="N12" s="10"/>
      <c r="O12" s="17"/>
      <c r="P12" s="20"/>
      <c r="Q12" s="22" t="s">
        <v>25</v>
      </c>
      <c r="R12" s="14"/>
    </row>
    <row r="13" spans="2:18" ht="0.75" customHeight="1">
      <c r="B13" s="154">
        <v>1</v>
      </c>
      <c r="C13" s="154"/>
      <c r="D13" s="23">
        <v>2</v>
      </c>
      <c r="E13" s="24">
        <v>3</v>
      </c>
      <c r="F13" s="155">
        <v>4</v>
      </c>
      <c r="G13" s="23">
        <v>5</v>
      </c>
      <c r="H13" s="155">
        <v>6</v>
      </c>
      <c r="I13" s="156">
        <v>7</v>
      </c>
      <c r="J13" s="23">
        <v>8</v>
      </c>
      <c r="K13" s="154">
        <v>9</v>
      </c>
      <c r="L13" s="23">
        <v>10</v>
      </c>
      <c r="M13" s="155">
        <v>11</v>
      </c>
      <c r="N13" s="23">
        <v>12</v>
      </c>
      <c r="O13" s="155">
        <v>13</v>
      </c>
      <c r="P13" s="23">
        <v>14</v>
      </c>
      <c r="Q13" s="155">
        <v>15</v>
      </c>
      <c r="R13" s="23">
        <v>16</v>
      </c>
    </row>
    <row r="14" spans="2:18" ht="32.25" customHeight="1">
      <c r="B14" s="157" t="s">
        <v>91</v>
      </c>
      <c r="C14" s="158"/>
      <c r="D14" s="159"/>
      <c r="E14" s="160" t="s">
        <v>92</v>
      </c>
      <c r="F14" s="161">
        <f>F16+F18+F21+F23</f>
        <v>8875650</v>
      </c>
      <c r="G14" s="161">
        <f>G16+G18+G21+G23</f>
        <v>8875650</v>
      </c>
      <c r="H14" s="161">
        <f>H16+H18+H21+H23</f>
        <v>5595832</v>
      </c>
      <c r="I14" s="161">
        <f>I16+I18+I21+I23</f>
        <v>565526</v>
      </c>
      <c r="J14" s="161"/>
      <c r="K14" s="161">
        <f>K16+K18+K21+K23</f>
        <v>0</v>
      </c>
      <c r="L14" s="161">
        <f>L16+L18+L21+L23</f>
        <v>0</v>
      </c>
      <c r="M14" s="161">
        <f>M16+M18+M21+M23</f>
        <v>0</v>
      </c>
      <c r="N14" s="161">
        <f>N16+N18+N21+N23</f>
        <v>0</v>
      </c>
      <c r="O14" s="161">
        <f>O16+O18</f>
        <v>0</v>
      </c>
      <c r="P14" s="161">
        <f>P16+P18</f>
        <v>0</v>
      </c>
      <c r="Q14" s="162">
        <f>Q16+Q18</f>
        <v>0</v>
      </c>
      <c r="R14" s="88">
        <f>F14+K14</f>
        <v>8875650</v>
      </c>
    </row>
    <row r="15" spans="2:18" ht="18" customHeight="1">
      <c r="B15" s="163"/>
      <c r="C15" s="164"/>
      <c r="D15" s="165"/>
      <c r="E15" s="166" t="s">
        <v>93</v>
      </c>
      <c r="F15" s="161"/>
      <c r="G15" s="161"/>
      <c r="H15" s="103"/>
      <c r="I15" s="104"/>
      <c r="J15" s="103"/>
      <c r="K15" s="73"/>
      <c r="L15" s="103"/>
      <c r="M15" s="73"/>
      <c r="N15" s="103"/>
      <c r="O15" s="73"/>
      <c r="P15" s="103"/>
      <c r="Q15" s="73"/>
      <c r="R15" s="74"/>
    </row>
    <row r="16" spans="2:18" ht="24" customHeight="1">
      <c r="B16" s="167"/>
      <c r="C16" s="168" t="s">
        <v>26</v>
      </c>
      <c r="D16" s="169"/>
      <c r="E16" s="170" t="s">
        <v>94</v>
      </c>
      <c r="F16" s="171">
        <f>F17</f>
        <v>7269844</v>
      </c>
      <c r="G16" s="171">
        <f>G17</f>
        <v>7269844</v>
      </c>
      <c r="H16" s="171">
        <f>H17</f>
        <v>4743956</v>
      </c>
      <c r="I16" s="171">
        <f>I17</f>
        <v>518418</v>
      </c>
      <c r="J16" s="171"/>
      <c r="K16" s="171">
        <f>K17</f>
        <v>0</v>
      </c>
      <c r="L16" s="172">
        <v>0</v>
      </c>
      <c r="M16" s="172">
        <v>0</v>
      </c>
      <c r="N16" s="172">
        <v>0</v>
      </c>
      <c r="O16" s="172">
        <f>O17</f>
        <v>0</v>
      </c>
      <c r="P16" s="172">
        <f>P17</f>
        <v>0</v>
      </c>
      <c r="Q16" s="173">
        <f>Q17</f>
        <v>0</v>
      </c>
      <c r="R16" s="174">
        <f aca="true" t="shared" si="0" ref="R16:R17">F16+K16</f>
        <v>7269844</v>
      </c>
    </row>
    <row r="17" spans="2:18" ht="48" customHeight="1">
      <c r="B17" s="175" t="s">
        <v>95</v>
      </c>
      <c r="C17" s="176" t="s">
        <v>28</v>
      </c>
      <c r="D17" s="177" t="s">
        <v>29</v>
      </c>
      <c r="E17" s="178" t="s">
        <v>96</v>
      </c>
      <c r="F17" s="116">
        <f>6900657+369187</f>
        <v>7269844</v>
      </c>
      <c r="G17" s="116">
        <f>6900657+369187</f>
        <v>7269844</v>
      </c>
      <c r="H17" s="179">
        <v>4743956</v>
      </c>
      <c r="I17" s="180">
        <v>518418</v>
      </c>
      <c r="J17" s="179"/>
      <c r="K17" s="171">
        <v>0</v>
      </c>
      <c r="L17" s="172">
        <v>0</v>
      </c>
      <c r="M17" s="172">
        <v>0</v>
      </c>
      <c r="N17" s="172">
        <v>0</v>
      </c>
      <c r="O17" s="172">
        <v>0</v>
      </c>
      <c r="P17" s="172">
        <v>0</v>
      </c>
      <c r="Q17" s="173">
        <v>0</v>
      </c>
      <c r="R17" s="181">
        <f t="shared" si="0"/>
        <v>7269844</v>
      </c>
    </row>
    <row r="18" spans="2:18" ht="32.25" customHeight="1">
      <c r="B18" s="182"/>
      <c r="C18" s="183" t="s">
        <v>36</v>
      </c>
      <c r="D18" s="184"/>
      <c r="E18" s="185" t="s">
        <v>97</v>
      </c>
      <c r="F18" s="116">
        <f>F19+F20</f>
        <v>1143954</v>
      </c>
      <c r="G18" s="116">
        <f>G19+G20</f>
        <v>1143954</v>
      </c>
      <c r="H18" s="116">
        <f>H19+H20</f>
        <v>851876</v>
      </c>
      <c r="I18" s="116">
        <f>I19+I20</f>
        <v>47108</v>
      </c>
      <c r="J18" s="116"/>
      <c r="K18" s="116">
        <f>K19+K20</f>
        <v>0</v>
      </c>
      <c r="L18" s="116">
        <f>L19+L20</f>
        <v>0</v>
      </c>
      <c r="M18" s="116">
        <f>M19</f>
        <v>0</v>
      </c>
      <c r="N18" s="116">
        <f>N19</f>
        <v>0</v>
      </c>
      <c r="O18" s="116">
        <f>O19</f>
        <v>0</v>
      </c>
      <c r="P18" s="116">
        <f>P19</f>
        <v>0</v>
      </c>
      <c r="Q18" s="117">
        <f>Q19</f>
        <v>0</v>
      </c>
      <c r="R18" s="118">
        <f>R19+R20</f>
        <v>1143954</v>
      </c>
    </row>
    <row r="19" spans="2:18" ht="29.25" customHeight="1">
      <c r="B19" s="175" t="s">
        <v>98</v>
      </c>
      <c r="C19" s="176" t="s">
        <v>99</v>
      </c>
      <c r="D19" s="177" t="s">
        <v>50</v>
      </c>
      <c r="E19" s="186" t="s">
        <v>100</v>
      </c>
      <c r="F19" s="187">
        <f>1101934+10060</f>
        <v>1111994</v>
      </c>
      <c r="G19" s="187">
        <f>1101934+10060</f>
        <v>1111994</v>
      </c>
      <c r="H19" s="188">
        <v>851876</v>
      </c>
      <c r="I19" s="189">
        <v>47108</v>
      </c>
      <c r="J19" s="188"/>
      <c r="K19" s="72">
        <v>0</v>
      </c>
      <c r="L19" s="103">
        <v>0</v>
      </c>
      <c r="M19" s="103">
        <v>0</v>
      </c>
      <c r="N19" s="103">
        <v>0</v>
      </c>
      <c r="O19" s="103">
        <v>0</v>
      </c>
      <c r="P19" s="103">
        <v>0</v>
      </c>
      <c r="Q19" s="104">
        <v>0</v>
      </c>
      <c r="R19" s="181">
        <f aca="true" t="shared" si="1" ref="R19:R25">F19+K19</f>
        <v>1111994</v>
      </c>
    </row>
    <row r="20" spans="2:18" ht="29.25" customHeight="1">
      <c r="B20" s="175" t="s">
        <v>101</v>
      </c>
      <c r="C20" s="176" t="s">
        <v>102</v>
      </c>
      <c r="D20" s="177" t="s">
        <v>50</v>
      </c>
      <c r="E20" s="186" t="s">
        <v>103</v>
      </c>
      <c r="F20" s="187">
        <v>31960</v>
      </c>
      <c r="G20" s="187">
        <v>31960</v>
      </c>
      <c r="H20" s="187">
        <v>0</v>
      </c>
      <c r="I20" s="188">
        <v>0</v>
      </c>
      <c r="J20" s="187"/>
      <c r="K20" s="72">
        <v>0</v>
      </c>
      <c r="L20" s="103">
        <v>0</v>
      </c>
      <c r="M20" s="103">
        <v>0</v>
      </c>
      <c r="N20" s="103">
        <v>0</v>
      </c>
      <c r="O20" s="103">
        <v>0</v>
      </c>
      <c r="P20" s="103">
        <v>0</v>
      </c>
      <c r="Q20" s="104">
        <v>0</v>
      </c>
      <c r="R20" s="181">
        <f t="shared" si="1"/>
        <v>31960</v>
      </c>
    </row>
    <row r="21" spans="2:18" ht="29.25" customHeight="1">
      <c r="B21" s="175"/>
      <c r="C21" s="176" t="s">
        <v>66</v>
      </c>
      <c r="D21" s="177"/>
      <c r="E21" s="185" t="s">
        <v>104</v>
      </c>
      <c r="F21" s="187">
        <f>F22</f>
        <v>161852</v>
      </c>
      <c r="G21" s="187">
        <f>G22</f>
        <v>161852</v>
      </c>
      <c r="H21" s="187">
        <f>H22</f>
        <v>0</v>
      </c>
      <c r="I21" s="187">
        <f>I22</f>
        <v>0</v>
      </c>
      <c r="J21" s="187"/>
      <c r="K21" s="187">
        <f>K22</f>
        <v>0</v>
      </c>
      <c r="L21" s="187">
        <f>L22</f>
        <v>0</v>
      </c>
      <c r="M21" s="187">
        <f>M22</f>
        <v>0</v>
      </c>
      <c r="N21" s="187">
        <f>N22</f>
        <v>0</v>
      </c>
      <c r="O21" s="187">
        <f>O22</f>
        <v>0</v>
      </c>
      <c r="P21" s="187">
        <f>P22</f>
        <v>0</v>
      </c>
      <c r="Q21" s="190">
        <f>Q22</f>
        <v>0</v>
      </c>
      <c r="R21" s="181">
        <f t="shared" si="1"/>
        <v>161852</v>
      </c>
    </row>
    <row r="22" spans="2:18" ht="28.5" customHeight="1">
      <c r="B22" s="175" t="s">
        <v>105</v>
      </c>
      <c r="C22" s="176" t="s">
        <v>67</v>
      </c>
      <c r="D22" s="177" t="s">
        <v>68</v>
      </c>
      <c r="E22" s="186" t="s">
        <v>69</v>
      </c>
      <c r="F22" s="187">
        <f>23691+120000+18161</f>
        <v>161852</v>
      </c>
      <c r="G22" s="187">
        <f>23691+120000+18161</f>
        <v>161852</v>
      </c>
      <c r="H22" s="187">
        <v>0</v>
      </c>
      <c r="I22" s="190">
        <v>0</v>
      </c>
      <c r="J22" s="188"/>
      <c r="K22" s="72">
        <v>0</v>
      </c>
      <c r="L22" s="72">
        <v>0</v>
      </c>
      <c r="M22" s="72">
        <v>0</v>
      </c>
      <c r="N22" s="72">
        <v>0</v>
      </c>
      <c r="O22" s="72">
        <v>0</v>
      </c>
      <c r="P22" s="72">
        <v>0</v>
      </c>
      <c r="Q22" s="73">
        <v>0</v>
      </c>
      <c r="R22" s="181">
        <f t="shared" si="1"/>
        <v>161852</v>
      </c>
    </row>
    <row r="23" spans="2:18" ht="28.5" customHeight="1">
      <c r="B23" s="175"/>
      <c r="C23" s="176" t="s">
        <v>75</v>
      </c>
      <c r="D23" s="177"/>
      <c r="E23" s="191" t="s">
        <v>106</v>
      </c>
      <c r="F23" s="188">
        <f>F24</f>
        <v>300000</v>
      </c>
      <c r="G23" s="187">
        <f>G24</f>
        <v>300000</v>
      </c>
      <c r="H23" s="187">
        <f>H24</f>
        <v>0</v>
      </c>
      <c r="I23" s="187">
        <f>I24</f>
        <v>0</v>
      </c>
      <c r="J23" s="187"/>
      <c r="K23" s="187">
        <f>K24</f>
        <v>0</v>
      </c>
      <c r="L23" s="187">
        <f>L24</f>
        <v>0</v>
      </c>
      <c r="M23" s="187">
        <f>M24</f>
        <v>0</v>
      </c>
      <c r="N23" s="187">
        <f>N24</f>
        <v>0</v>
      </c>
      <c r="O23" s="187">
        <f>O24</f>
        <v>0</v>
      </c>
      <c r="P23" s="187">
        <f>P24</f>
        <v>0</v>
      </c>
      <c r="Q23" s="187">
        <f>Q24</f>
        <v>0</v>
      </c>
      <c r="R23" s="181">
        <f t="shared" si="1"/>
        <v>300000</v>
      </c>
    </row>
    <row r="24" spans="2:18" ht="28.5" customHeight="1">
      <c r="B24" s="192" t="s">
        <v>107</v>
      </c>
      <c r="C24" s="193" t="s">
        <v>76</v>
      </c>
      <c r="D24" s="194" t="s">
        <v>77</v>
      </c>
      <c r="E24" s="195" t="s">
        <v>108</v>
      </c>
      <c r="F24" s="187">
        <v>300000</v>
      </c>
      <c r="G24" s="187">
        <v>300000</v>
      </c>
      <c r="H24" s="187">
        <v>0</v>
      </c>
      <c r="I24" s="188">
        <v>0</v>
      </c>
      <c r="J24" s="187"/>
      <c r="K24" s="72">
        <v>0</v>
      </c>
      <c r="L24" s="72">
        <v>0</v>
      </c>
      <c r="M24" s="72">
        <v>0</v>
      </c>
      <c r="N24" s="72">
        <v>0</v>
      </c>
      <c r="O24" s="72">
        <v>0</v>
      </c>
      <c r="P24" s="72">
        <v>0</v>
      </c>
      <c r="Q24" s="73">
        <v>0</v>
      </c>
      <c r="R24" s="181">
        <f t="shared" si="1"/>
        <v>300000</v>
      </c>
    </row>
    <row r="25" spans="2:18" ht="37.5" customHeight="1">
      <c r="B25" s="196" t="s">
        <v>109</v>
      </c>
      <c r="C25" s="197"/>
      <c r="D25" s="198"/>
      <c r="E25" s="199" t="s">
        <v>110</v>
      </c>
      <c r="F25" s="187">
        <f>F27+F29</f>
        <v>3356601</v>
      </c>
      <c r="G25" s="116">
        <f>G27+G29</f>
        <v>3356601</v>
      </c>
      <c r="H25" s="116">
        <f>H27+H29</f>
        <v>304869</v>
      </c>
      <c r="I25" s="116">
        <f>I27+I29</f>
        <v>42604</v>
      </c>
      <c r="J25" s="116"/>
      <c r="K25" s="171">
        <f>K27+K29</f>
        <v>26741</v>
      </c>
      <c r="L25" s="171">
        <f>L27+L29</f>
        <v>26741</v>
      </c>
      <c r="M25" s="171">
        <f>M27+M29</f>
        <v>0</v>
      </c>
      <c r="N25" s="171">
        <f>N27+N29</f>
        <v>0</v>
      </c>
      <c r="O25" s="171">
        <f>O27+O29</f>
        <v>0</v>
      </c>
      <c r="P25" s="171">
        <f>P27+P29</f>
        <v>0</v>
      </c>
      <c r="Q25" s="200">
        <f>Q27+Q29</f>
        <v>0</v>
      </c>
      <c r="R25" s="181">
        <f t="shared" si="1"/>
        <v>3383342</v>
      </c>
    </row>
    <row r="26" spans="2:18" ht="22.5" customHeight="1">
      <c r="B26" s="201"/>
      <c r="C26" s="202"/>
      <c r="D26" s="203"/>
      <c r="E26" s="204" t="s">
        <v>111</v>
      </c>
      <c r="F26" s="117"/>
      <c r="G26" s="179"/>
      <c r="H26" s="180"/>
      <c r="I26" s="180"/>
      <c r="J26" s="179"/>
      <c r="K26" s="171"/>
      <c r="L26" s="171"/>
      <c r="M26" s="172"/>
      <c r="N26" s="172"/>
      <c r="O26" s="172"/>
      <c r="P26" s="172"/>
      <c r="Q26" s="173"/>
      <c r="R26" s="181"/>
    </row>
    <row r="27" spans="2:18" ht="32.25" customHeight="1">
      <c r="B27" s="182"/>
      <c r="C27" s="183" t="s">
        <v>26</v>
      </c>
      <c r="D27" s="184"/>
      <c r="E27" s="205" t="s">
        <v>94</v>
      </c>
      <c r="F27" s="206">
        <f>F28</f>
        <v>419677</v>
      </c>
      <c r="G27" s="188">
        <f>G28</f>
        <v>419677</v>
      </c>
      <c r="H27" s="206">
        <f>H28</f>
        <v>304869</v>
      </c>
      <c r="I27" s="188">
        <f>I28</f>
        <v>20227</v>
      </c>
      <c r="J27" s="207"/>
      <c r="K27" s="57">
        <v>0</v>
      </c>
      <c r="L27" s="208">
        <v>0</v>
      </c>
      <c r="M27" s="208">
        <v>0</v>
      </c>
      <c r="N27" s="208">
        <v>0</v>
      </c>
      <c r="O27" s="208">
        <v>0</v>
      </c>
      <c r="P27" s="208">
        <v>0</v>
      </c>
      <c r="Q27" s="209">
        <v>0</v>
      </c>
      <c r="R27" s="181">
        <f aca="true" t="shared" si="2" ref="R27:R31">F27+K27</f>
        <v>419677</v>
      </c>
    </row>
    <row r="28" spans="2:18" ht="47.25" customHeight="1">
      <c r="B28" s="175" t="s">
        <v>112</v>
      </c>
      <c r="C28" s="176" t="s">
        <v>28</v>
      </c>
      <c r="D28" s="177" t="s">
        <v>29</v>
      </c>
      <c r="E28" s="178" t="s">
        <v>96</v>
      </c>
      <c r="F28" s="187">
        <f>352322+67355</f>
        <v>419677</v>
      </c>
      <c r="G28" s="187">
        <f>352322+67355</f>
        <v>419677</v>
      </c>
      <c r="H28" s="188">
        <f>249660+55209</f>
        <v>304869</v>
      </c>
      <c r="I28" s="189">
        <v>20227</v>
      </c>
      <c r="J28" s="188"/>
      <c r="K28" s="72">
        <v>0</v>
      </c>
      <c r="L28" s="103">
        <v>0</v>
      </c>
      <c r="M28" s="103">
        <v>0</v>
      </c>
      <c r="N28" s="103">
        <v>0</v>
      </c>
      <c r="O28" s="103">
        <v>0</v>
      </c>
      <c r="P28" s="103">
        <v>0</v>
      </c>
      <c r="Q28" s="104">
        <v>0</v>
      </c>
      <c r="R28" s="181">
        <f t="shared" si="2"/>
        <v>419677</v>
      </c>
    </row>
    <row r="29" spans="2:18" ht="33.75" customHeight="1">
      <c r="B29" s="210"/>
      <c r="C29" s="211" t="s">
        <v>70</v>
      </c>
      <c r="D29" s="212"/>
      <c r="E29" s="205" t="s">
        <v>113</v>
      </c>
      <c r="F29" s="213">
        <f>F30</f>
        <v>2936924</v>
      </c>
      <c r="G29" s="213">
        <f>G30</f>
        <v>2936924</v>
      </c>
      <c r="H29" s="207">
        <f>H30</f>
        <v>0</v>
      </c>
      <c r="I29" s="207">
        <f>I30</f>
        <v>22377</v>
      </c>
      <c r="J29" s="207"/>
      <c r="K29" s="208">
        <f>K30</f>
        <v>26741</v>
      </c>
      <c r="L29" s="208">
        <f>L30</f>
        <v>26741</v>
      </c>
      <c r="M29" s="208">
        <f>M30</f>
        <v>0</v>
      </c>
      <c r="N29" s="208">
        <f>N30</f>
        <v>0</v>
      </c>
      <c r="O29" s="208">
        <f>O30</f>
        <v>0</v>
      </c>
      <c r="P29" s="208">
        <f>P30</f>
        <v>0</v>
      </c>
      <c r="Q29" s="209">
        <f>Q30</f>
        <v>0</v>
      </c>
      <c r="R29" s="181">
        <f t="shared" si="2"/>
        <v>2963665</v>
      </c>
    </row>
    <row r="30" spans="2:18" ht="30.75" customHeight="1">
      <c r="B30" s="214" t="s">
        <v>114</v>
      </c>
      <c r="C30" s="215" t="s">
        <v>72</v>
      </c>
      <c r="D30" s="177" t="s">
        <v>73</v>
      </c>
      <c r="E30" s="186" t="s">
        <v>74</v>
      </c>
      <c r="F30" s="216">
        <f>1022377+2000000-85453</f>
        <v>2936924</v>
      </c>
      <c r="G30" s="216">
        <f>1022377+2000000-85453</f>
        <v>2936924</v>
      </c>
      <c r="H30" s="217">
        <v>0</v>
      </c>
      <c r="I30" s="217">
        <v>22377</v>
      </c>
      <c r="J30" s="188"/>
      <c r="K30" s="103">
        <v>26741</v>
      </c>
      <c r="L30" s="103">
        <v>26741</v>
      </c>
      <c r="M30" s="103">
        <v>0</v>
      </c>
      <c r="N30" s="103">
        <v>0</v>
      </c>
      <c r="O30" s="103">
        <v>0</v>
      </c>
      <c r="P30" s="103">
        <v>0</v>
      </c>
      <c r="Q30" s="104">
        <v>0</v>
      </c>
      <c r="R30" s="218">
        <f t="shared" si="2"/>
        <v>2963665</v>
      </c>
    </row>
    <row r="31" spans="2:18" ht="33.75" customHeight="1">
      <c r="B31" s="219" t="s">
        <v>115</v>
      </c>
      <c r="C31" s="219"/>
      <c r="D31" s="198"/>
      <c r="E31" s="199" t="s">
        <v>116</v>
      </c>
      <c r="F31" s="220">
        <f>F33+F38+F83+F35</f>
        <v>285022635</v>
      </c>
      <c r="G31" s="220">
        <f>G33+G38+G83+G35</f>
        <v>285022635</v>
      </c>
      <c r="H31" s="220">
        <f>H33+H38+H83+H35</f>
        <v>11300583</v>
      </c>
      <c r="I31" s="220">
        <f>I33+I38+I83+I35</f>
        <v>643939</v>
      </c>
      <c r="J31" s="220"/>
      <c r="K31" s="220">
        <f>K33+K38+K83+K35</f>
        <v>57740</v>
      </c>
      <c r="L31" s="220">
        <f>L33+L38+L83+L35</f>
        <v>57740</v>
      </c>
      <c r="M31" s="220">
        <f>M33+M38+M83+M35</f>
        <v>42808</v>
      </c>
      <c r="N31" s="220">
        <f>N33+N38+N83+N35</f>
        <v>0</v>
      </c>
      <c r="O31" s="220">
        <f>O33+O38+O83+O35</f>
        <v>0</v>
      </c>
      <c r="P31" s="220">
        <f>P33+P38+P83+P35</f>
        <v>0</v>
      </c>
      <c r="Q31" s="220">
        <f>Q33+Q38+Q83+Q35</f>
        <v>0</v>
      </c>
      <c r="R31" s="218">
        <f t="shared" si="2"/>
        <v>285080375</v>
      </c>
    </row>
    <row r="32" spans="2:18" ht="26.25" customHeight="1">
      <c r="B32" s="221"/>
      <c r="C32" s="221"/>
      <c r="D32" s="203"/>
      <c r="E32" s="222" t="s">
        <v>111</v>
      </c>
      <c r="F32" s="187"/>
      <c r="G32" s="187"/>
      <c r="H32" s="187"/>
      <c r="I32" s="190"/>
      <c r="J32" s="188"/>
      <c r="K32" s="72"/>
      <c r="L32" s="72"/>
      <c r="M32" s="72"/>
      <c r="N32" s="72"/>
      <c r="O32" s="72"/>
      <c r="P32" s="72"/>
      <c r="Q32" s="73"/>
      <c r="R32" s="74"/>
    </row>
    <row r="33" spans="2:18" ht="29.25" customHeight="1">
      <c r="B33" s="223"/>
      <c r="C33" s="183" t="s">
        <v>26</v>
      </c>
      <c r="D33" s="184"/>
      <c r="E33" s="205" t="s">
        <v>94</v>
      </c>
      <c r="F33" s="187">
        <f>F34</f>
        <v>9327336</v>
      </c>
      <c r="G33" s="187">
        <f>G34</f>
        <v>9327336</v>
      </c>
      <c r="H33" s="188">
        <f>H34</f>
        <v>6786336</v>
      </c>
      <c r="I33" s="189">
        <f>I34</f>
        <v>445070</v>
      </c>
      <c r="J33" s="188"/>
      <c r="K33" s="72">
        <v>0</v>
      </c>
      <c r="L33" s="103">
        <v>0</v>
      </c>
      <c r="M33" s="103">
        <v>0</v>
      </c>
      <c r="N33" s="103">
        <v>0</v>
      </c>
      <c r="O33" s="103">
        <v>0</v>
      </c>
      <c r="P33" s="103">
        <v>0</v>
      </c>
      <c r="Q33" s="104">
        <v>0</v>
      </c>
      <c r="R33" s="74">
        <f aca="true" t="shared" si="3" ref="R33:R37">F33+K33</f>
        <v>9327336</v>
      </c>
    </row>
    <row r="34" spans="2:18" ht="45" customHeight="1">
      <c r="B34" s="215" t="s">
        <v>117</v>
      </c>
      <c r="C34" s="215" t="s">
        <v>28</v>
      </c>
      <c r="D34" s="177" t="s">
        <v>29</v>
      </c>
      <c r="E34" s="178" t="s">
        <v>96</v>
      </c>
      <c r="F34" s="187">
        <f>9117891+209445</f>
        <v>9327336</v>
      </c>
      <c r="G34" s="187">
        <f>9117891+209445</f>
        <v>9327336</v>
      </c>
      <c r="H34" s="188">
        <v>6786336</v>
      </c>
      <c r="I34" s="189">
        <v>445070</v>
      </c>
      <c r="J34" s="188"/>
      <c r="K34" s="72">
        <v>0</v>
      </c>
      <c r="L34" s="103">
        <v>0</v>
      </c>
      <c r="M34" s="103">
        <v>0</v>
      </c>
      <c r="N34" s="103">
        <v>0</v>
      </c>
      <c r="O34" s="103">
        <v>0</v>
      </c>
      <c r="P34" s="103">
        <v>0</v>
      </c>
      <c r="Q34" s="104">
        <f>24.945-24.945</f>
        <v>0</v>
      </c>
      <c r="R34" s="74">
        <f t="shared" si="3"/>
        <v>9327336</v>
      </c>
    </row>
    <row r="35" spans="2:18" ht="41.25" customHeight="1">
      <c r="B35" s="224"/>
      <c r="C35" s="225" t="s">
        <v>30</v>
      </c>
      <c r="D35" s="226"/>
      <c r="E35" s="227" t="s">
        <v>118</v>
      </c>
      <c r="F35" s="228">
        <f aca="true" t="shared" si="4" ref="F35:F36">F36</f>
        <v>1026838</v>
      </c>
      <c r="G35" s="228">
        <f aca="true" t="shared" si="5" ref="G35:G36">G36</f>
        <v>1026838</v>
      </c>
      <c r="H35" s="228">
        <f>H36</f>
        <v>0</v>
      </c>
      <c r="I35" s="228">
        <f>I36</f>
        <v>0</v>
      </c>
      <c r="J35" s="228"/>
      <c r="K35" s="79">
        <f aca="true" t="shared" si="6" ref="K35:K36">K36</f>
        <v>0</v>
      </c>
      <c r="L35" s="79">
        <f>L36</f>
        <v>0</v>
      </c>
      <c r="M35" s="79">
        <f>M36</f>
        <v>0</v>
      </c>
      <c r="N35" s="79">
        <f>N36</f>
        <v>0</v>
      </c>
      <c r="O35" s="79">
        <f>O36</f>
        <v>0</v>
      </c>
      <c r="P35" s="79">
        <f>P36</f>
        <v>0</v>
      </c>
      <c r="Q35" s="80">
        <f>Q36</f>
        <v>0</v>
      </c>
      <c r="R35" s="81">
        <f t="shared" si="3"/>
        <v>1026838</v>
      </c>
    </row>
    <row r="36" spans="2:18" ht="48" customHeight="1">
      <c r="B36" s="229" t="s">
        <v>119</v>
      </c>
      <c r="C36" s="229" t="s">
        <v>35</v>
      </c>
      <c r="D36" s="230" t="s">
        <v>33</v>
      </c>
      <c r="E36" s="231" t="s">
        <v>120</v>
      </c>
      <c r="F36" s="220">
        <f t="shared" si="4"/>
        <v>1026838</v>
      </c>
      <c r="G36" s="220">
        <f t="shared" si="5"/>
        <v>1026838</v>
      </c>
      <c r="H36" s="232">
        <v>0</v>
      </c>
      <c r="I36" s="233">
        <v>0</v>
      </c>
      <c r="J36" s="232"/>
      <c r="K36" s="107">
        <f t="shared" si="6"/>
        <v>0</v>
      </c>
      <c r="L36" s="234">
        <v>0</v>
      </c>
      <c r="M36" s="234">
        <v>0</v>
      </c>
      <c r="N36" s="234">
        <v>0</v>
      </c>
      <c r="O36" s="234">
        <v>0</v>
      </c>
      <c r="P36" s="234">
        <v>0</v>
      </c>
      <c r="Q36" s="235">
        <v>0</v>
      </c>
      <c r="R36" s="109">
        <f t="shared" si="3"/>
        <v>1026838</v>
      </c>
    </row>
    <row r="37" spans="2:18" ht="92.25" customHeight="1">
      <c r="B37" s="229"/>
      <c r="C37" s="229"/>
      <c r="D37" s="236"/>
      <c r="E37" s="237" t="s">
        <v>121</v>
      </c>
      <c r="F37" s="187">
        <v>1026838</v>
      </c>
      <c r="G37" s="187">
        <v>1026838</v>
      </c>
      <c r="H37" s="188">
        <v>0</v>
      </c>
      <c r="I37" s="189">
        <v>0</v>
      </c>
      <c r="J37" s="188"/>
      <c r="K37" s="72">
        <v>0</v>
      </c>
      <c r="L37" s="103">
        <v>0</v>
      </c>
      <c r="M37" s="103">
        <v>0</v>
      </c>
      <c r="N37" s="103">
        <v>0</v>
      </c>
      <c r="O37" s="103">
        <v>0</v>
      </c>
      <c r="P37" s="103">
        <v>0</v>
      </c>
      <c r="Q37" s="104">
        <v>0</v>
      </c>
      <c r="R37" s="74">
        <f t="shared" si="3"/>
        <v>1026838</v>
      </c>
    </row>
    <row r="38" spans="2:18" ht="40.5" customHeight="1">
      <c r="B38" s="238"/>
      <c r="C38" s="183" t="s">
        <v>36</v>
      </c>
      <c r="D38" s="184"/>
      <c r="E38" s="185" t="s">
        <v>97</v>
      </c>
      <c r="F38" s="187">
        <f>F39+F41+F44+F46+F48+F50+F52+F54+F55+F56+F58+F60+F62+F64+F66+F68+F70+F72+F74+F76+F77+F78+F79+F81</f>
        <v>274030461</v>
      </c>
      <c r="G38" s="187">
        <f>G39+G41+G44+G46+G48+G50+G52+G54+G55+G56+G58+G60+G62+G64+G66+G68+G70+G72+G74+G76+G77+G78+G79+G81</f>
        <v>274030461</v>
      </c>
      <c r="H38" s="187">
        <f>H39+H41+H44+H46+H48+H50+H52+H54+H55+H56+H58+H60+H62+H64+H66+H68+H70+H72+H74+H76+H77+H78+H79+H81</f>
        <v>4514247</v>
      </c>
      <c r="I38" s="187">
        <f>I39+I41+I44+I46+I48+I50+I52+I54+I55+I56+I58+I60+I62+I64+I66+I68+I70+I72+I74+I76+I77+I78+I79+I81</f>
        <v>198869</v>
      </c>
      <c r="J38" s="187"/>
      <c r="K38" s="187">
        <f>K39+K41+K44+K46+K48+K50+K52+K54+K55+K56+K58+K60+K62+K64+K66+K68+K70+K72+K74+K76+K77+K78+K79+K81</f>
        <v>57740</v>
      </c>
      <c r="L38" s="187">
        <f>L39+L41+L44+L46+L48+L50+L52+L54+L55+L56+L58+L60+L62+L64+L66+L68+L70+L72+L74+L76+L77+L78+L79+L81</f>
        <v>57740</v>
      </c>
      <c r="M38" s="187">
        <f>M39+M41+M44+M46+M48+M50+M52+M54+M55+M56+M58+M60+M62+M64+M66+M68+M70+M72+M74+M76+M77+M78+M79+M81</f>
        <v>42808</v>
      </c>
      <c r="N38" s="187">
        <f>N39+N41+N44+N46+N48+N50+N52+N54+N55+N56+N58+N60+N62+N64+N66+N68+N70+N72+N74+N76+N77+N78+N79+N81</f>
        <v>0</v>
      </c>
      <c r="O38" s="187">
        <f>O39+O41+O44+O46+O48+O50+O52+O54+O55+O56+O58+O60+O62+O64+O66+O68+O70+O72+O74+O76+O77+O78+O79+O81</f>
        <v>0</v>
      </c>
      <c r="P38" s="187">
        <f>P39+P41+P44+P46+P48+P50+P52+P54+P55+P56+P58+P60+P62+P64+P66+P68+P70+P72+P74+P76+P77+P78+P79+P81</f>
        <v>0</v>
      </c>
      <c r="Q38" s="187">
        <f>Q39+Q41+Q44+Q46+Q48+Q50+Q52+Q54+Q55+Q56+Q58+Q60+Q62+Q64+Q66+Q68+Q70+Q72+Q74+Q76+Q77+Q78+Q79+Q81</f>
        <v>0</v>
      </c>
      <c r="R38" s="239">
        <f>R39+R41+R44+R46+R48+R50+R52+R54+R55+R56+R58+R60+R62+R64+R66+R68+R70+R72+R74+R76+R77+R78+R79+R81</f>
        <v>274088201</v>
      </c>
    </row>
    <row r="39" spans="1:18" ht="132" customHeight="1">
      <c r="A39" s="3">
        <v>90201</v>
      </c>
      <c r="B39" s="176" t="s">
        <v>122</v>
      </c>
      <c r="C39" s="176" t="s">
        <v>38</v>
      </c>
      <c r="D39" s="177" t="s">
        <v>39</v>
      </c>
      <c r="E39" s="186" t="s">
        <v>123</v>
      </c>
      <c r="F39" s="187">
        <f>F40</f>
        <v>6684559</v>
      </c>
      <c r="G39" s="187">
        <f>G40</f>
        <v>6684559</v>
      </c>
      <c r="H39" s="188">
        <v>0</v>
      </c>
      <c r="I39" s="189">
        <v>0</v>
      </c>
      <c r="J39" s="188"/>
      <c r="K39" s="72">
        <f>K40</f>
        <v>0</v>
      </c>
      <c r="L39" s="103">
        <v>0</v>
      </c>
      <c r="M39" s="103">
        <v>0</v>
      </c>
      <c r="N39" s="103">
        <v>0</v>
      </c>
      <c r="O39" s="103">
        <v>0</v>
      </c>
      <c r="P39" s="103">
        <v>0</v>
      </c>
      <c r="Q39" s="104">
        <v>0</v>
      </c>
      <c r="R39" s="74">
        <f aca="true" t="shared" si="7" ref="R39:R41">F39+K39</f>
        <v>6684559</v>
      </c>
    </row>
    <row r="40" spans="2:18" ht="71.25" customHeight="1">
      <c r="B40" s="176"/>
      <c r="C40" s="176"/>
      <c r="D40" s="177"/>
      <c r="E40" s="240" t="s">
        <v>124</v>
      </c>
      <c r="F40" s="187">
        <v>6684559</v>
      </c>
      <c r="G40" s="187">
        <v>6684559</v>
      </c>
      <c r="H40" s="188">
        <v>0</v>
      </c>
      <c r="I40" s="189">
        <v>0</v>
      </c>
      <c r="J40" s="188"/>
      <c r="K40" s="72">
        <v>0</v>
      </c>
      <c r="L40" s="103">
        <v>0</v>
      </c>
      <c r="M40" s="103">
        <v>0</v>
      </c>
      <c r="N40" s="103">
        <v>0</v>
      </c>
      <c r="O40" s="103">
        <v>0</v>
      </c>
      <c r="P40" s="103">
        <v>0</v>
      </c>
      <c r="Q40" s="104">
        <v>0</v>
      </c>
      <c r="R40" s="74">
        <f t="shared" si="7"/>
        <v>6684559</v>
      </c>
    </row>
    <row r="41" spans="2:18" ht="191.25" customHeight="1">
      <c r="B41" s="241" t="s">
        <v>125</v>
      </c>
      <c r="C41" s="241" t="s">
        <v>40</v>
      </c>
      <c r="D41" s="242" t="s">
        <v>39</v>
      </c>
      <c r="E41" s="243" t="s">
        <v>126</v>
      </c>
      <c r="F41" s="244">
        <f>F43</f>
        <v>1723170</v>
      </c>
      <c r="G41" s="244">
        <f>G43</f>
        <v>1723170</v>
      </c>
      <c r="H41" s="245">
        <v>0</v>
      </c>
      <c r="I41" s="246">
        <v>0</v>
      </c>
      <c r="J41" s="245"/>
      <c r="K41" s="247">
        <f>K43</f>
        <v>0</v>
      </c>
      <c r="L41" s="248">
        <v>0</v>
      </c>
      <c r="M41" s="248">
        <v>0</v>
      </c>
      <c r="N41" s="248">
        <v>0</v>
      </c>
      <c r="O41" s="248">
        <v>0</v>
      </c>
      <c r="P41" s="248">
        <v>0</v>
      </c>
      <c r="Q41" s="249">
        <v>0</v>
      </c>
      <c r="R41" s="250">
        <f t="shared" si="7"/>
        <v>1723170</v>
      </c>
    </row>
    <row r="42" spans="2:18" ht="138" customHeight="1">
      <c r="B42" s="251"/>
      <c r="C42" s="251"/>
      <c r="D42" s="252"/>
      <c r="E42" s="253" t="s">
        <v>127</v>
      </c>
      <c r="F42" s="254"/>
      <c r="G42" s="254"/>
      <c r="H42" s="255"/>
      <c r="I42" s="256"/>
      <c r="J42" s="255"/>
      <c r="K42" s="257"/>
      <c r="L42" s="258"/>
      <c r="M42" s="258"/>
      <c r="N42" s="258"/>
      <c r="O42" s="258"/>
      <c r="P42" s="258"/>
      <c r="Q42" s="259"/>
      <c r="R42" s="260"/>
    </row>
    <row r="43" spans="2:18" ht="66" customHeight="1">
      <c r="B43" s="261"/>
      <c r="C43" s="261"/>
      <c r="D43" s="236"/>
      <c r="E43" s="262" t="s">
        <v>128</v>
      </c>
      <c r="F43" s="187">
        <v>1723170</v>
      </c>
      <c r="G43" s="187">
        <v>1723170</v>
      </c>
      <c r="H43" s="188">
        <v>0</v>
      </c>
      <c r="I43" s="189">
        <v>0</v>
      </c>
      <c r="J43" s="188"/>
      <c r="K43" s="72">
        <v>0</v>
      </c>
      <c r="L43" s="103">
        <v>0</v>
      </c>
      <c r="M43" s="103">
        <v>0</v>
      </c>
      <c r="N43" s="103">
        <v>0</v>
      </c>
      <c r="O43" s="103">
        <v>0</v>
      </c>
      <c r="P43" s="103">
        <v>0</v>
      </c>
      <c r="Q43" s="104">
        <v>0</v>
      </c>
      <c r="R43" s="74">
        <f aca="true" t="shared" si="8" ref="R43:R85">F43+K43</f>
        <v>1723170</v>
      </c>
    </row>
    <row r="44" spans="2:18" ht="66" customHeight="1">
      <c r="B44" s="193" t="s">
        <v>129</v>
      </c>
      <c r="C44" s="193" t="s">
        <v>41</v>
      </c>
      <c r="D44" s="194" t="s">
        <v>42</v>
      </c>
      <c r="E44" s="263" t="s">
        <v>130</v>
      </c>
      <c r="F44" s="187">
        <f>F45</f>
        <v>683640</v>
      </c>
      <c r="G44" s="254">
        <f>G45</f>
        <v>683640</v>
      </c>
      <c r="H44" s="255">
        <v>0</v>
      </c>
      <c r="I44" s="256">
        <v>0</v>
      </c>
      <c r="J44" s="255"/>
      <c r="K44" s="257">
        <f>K45</f>
        <v>0</v>
      </c>
      <c r="L44" s="258">
        <v>0</v>
      </c>
      <c r="M44" s="258">
        <v>0</v>
      </c>
      <c r="N44" s="258">
        <v>0</v>
      </c>
      <c r="O44" s="258">
        <v>0</v>
      </c>
      <c r="P44" s="258">
        <v>0</v>
      </c>
      <c r="Q44" s="259">
        <v>0</v>
      </c>
      <c r="R44" s="260">
        <f t="shared" si="8"/>
        <v>683640</v>
      </c>
    </row>
    <row r="45" spans="2:18" ht="66" customHeight="1">
      <c r="B45" s="176"/>
      <c r="C45" s="176"/>
      <c r="D45" s="236"/>
      <c r="E45" s="262" t="s">
        <v>131</v>
      </c>
      <c r="F45" s="187">
        <v>683640</v>
      </c>
      <c r="G45" s="187">
        <v>683640</v>
      </c>
      <c r="H45" s="188">
        <v>0</v>
      </c>
      <c r="I45" s="189">
        <v>0</v>
      </c>
      <c r="J45" s="188"/>
      <c r="K45" s="72">
        <v>0</v>
      </c>
      <c r="L45" s="103">
        <v>0</v>
      </c>
      <c r="M45" s="103">
        <v>0</v>
      </c>
      <c r="N45" s="103">
        <v>0</v>
      </c>
      <c r="O45" s="103">
        <v>0</v>
      </c>
      <c r="P45" s="103">
        <v>0</v>
      </c>
      <c r="Q45" s="104">
        <v>0</v>
      </c>
      <c r="R45" s="74">
        <f t="shared" si="8"/>
        <v>683640</v>
      </c>
    </row>
    <row r="46" spans="2:18" ht="66" customHeight="1">
      <c r="B46" s="176" t="s">
        <v>132</v>
      </c>
      <c r="C46" s="176" t="s">
        <v>43</v>
      </c>
      <c r="D46" s="177" t="s">
        <v>42</v>
      </c>
      <c r="E46" s="264" t="s">
        <v>133</v>
      </c>
      <c r="F46" s="187">
        <f>F47</f>
        <v>683907</v>
      </c>
      <c r="G46" s="187">
        <f>G47</f>
        <v>683907</v>
      </c>
      <c r="H46" s="188">
        <v>0</v>
      </c>
      <c r="I46" s="189">
        <v>0</v>
      </c>
      <c r="J46" s="188"/>
      <c r="K46" s="72">
        <f>K47</f>
        <v>0</v>
      </c>
      <c r="L46" s="103">
        <v>0</v>
      </c>
      <c r="M46" s="103">
        <v>0</v>
      </c>
      <c r="N46" s="103">
        <v>0</v>
      </c>
      <c r="O46" s="103">
        <v>0</v>
      </c>
      <c r="P46" s="103">
        <v>0</v>
      </c>
      <c r="Q46" s="104">
        <v>0</v>
      </c>
      <c r="R46" s="74">
        <f t="shared" si="8"/>
        <v>683907</v>
      </c>
    </row>
    <row r="47" spans="2:18" ht="66" customHeight="1">
      <c r="B47" s="265"/>
      <c r="C47" s="265"/>
      <c r="D47" s="266"/>
      <c r="E47" s="267" t="s">
        <v>124</v>
      </c>
      <c r="F47" s="228">
        <v>683907</v>
      </c>
      <c r="G47" s="228">
        <v>683907</v>
      </c>
      <c r="H47" s="268">
        <v>0</v>
      </c>
      <c r="I47" s="269">
        <v>0</v>
      </c>
      <c r="J47" s="268"/>
      <c r="K47" s="79">
        <v>0</v>
      </c>
      <c r="L47" s="98">
        <v>0</v>
      </c>
      <c r="M47" s="98">
        <v>0</v>
      </c>
      <c r="N47" s="98">
        <v>0</v>
      </c>
      <c r="O47" s="98">
        <v>0</v>
      </c>
      <c r="P47" s="98">
        <v>0</v>
      </c>
      <c r="Q47" s="99">
        <v>0</v>
      </c>
      <c r="R47" s="81">
        <f t="shared" si="8"/>
        <v>683907</v>
      </c>
    </row>
    <row r="48" spans="2:18" ht="57.75" customHeight="1">
      <c r="B48" s="270" t="s">
        <v>134</v>
      </c>
      <c r="C48" s="270" t="s">
        <v>44</v>
      </c>
      <c r="D48" s="230" t="s">
        <v>35</v>
      </c>
      <c r="E48" s="231" t="s">
        <v>135</v>
      </c>
      <c r="F48" s="220">
        <f>F49</f>
        <v>74357249</v>
      </c>
      <c r="G48" s="220">
        <f>G49</f>
        <v>74357249</v>
      </c>
      <c r="H48" s="232">
        <v>0</v>
      </c>
      <c r="I48" s="233">
        <v>0</v>
      </c>
      <c r="J48" s="232"/>
      <c r="K48" s="107">
        <f>K49</f>
        <v>0</v>
      </c>
      <c r="L48" s="234">
        <v>0</v>
      </c>
      <c r="M48" s="234">
        <v>0</v>
      </c>
      <c r="N48" s="234">
        <v>0</v>
      </c>
      <c r="O48" s="234">
        <v>0</v>
      </c>
      <c r="P48" s="234">
        <v>0</v>
      </c>
      <c r="Q48" s="235">
        <v>0</v>
      </c>
      <c r="R48" s="109">
        <f t="shared" si="8"/>
        <v>74357249</v>
      </c>
    </row>
    <row r="49" spans="2:18" ht="66" customHeight="1">
      <c r="B49" s="176"/>
      <c r="C49" s="176"/>
      <c r="D49" s="236"/>
      <c r="E49" s="271" t="s">
        <v>124</v>
      </c>
      <c r="F49" s="187">
        <v>74357249</v>
      </c>
      <c r="G49" s="187">
        <v>74357249</v>
      </c>
      <c r="H49" s="188">
        <v>0</v>
      </c>
      <c r="I49" s="189">
        <v>0</v>
      </c>
      <c r="J49" s="188"/>
      <c r="K49" s="72">
        <v>0</v>
      </c>
      <c r="L49" s="103">
        <v>0</v>
      </c>
      <c r="M49" s="103">
        <v>0</v>
      </c>
      <c r="N49" s="103">
        <v>0</v>
      </c>
      <c r="O49" s="103">
        <v>0</v>
      </c>
      <c r="P49" s="103">
        <v>0</v>
      </c>
      <c r="Q49" s="104">
        <v>0</v>
      </c>
      <c r="R49" s="74">
        <f t="shared" si="8"/>
        <v>74357249</v>
      </c>
    </row>
    <row r="50" spans="1:18" ht="111" customHeight="1">
      <c r="A50" s="3">
        <v>90202</v>
      </c>
      <c r="B50" s="193" t="s">
        <v>136</v>
      </c>
      <c r="C50" s="193" t="s">
        <v>45</v>
      </c>
      <c r="D50" s="194" t="s">
        <v>39</v>
      </c>
      <c r="E50" s="272" t="s">
        <v>137</v>
      </c>
      <c r="F50" s="273">
        <f>F51</f>
        <v>791</v>
      </c>
      <c r="G50" s="274">
        <f>G51</f>
        <v>791</v>
      </c>
      <c r="H50" s="273">
        <v>0</v>
      </c>
      <c r="I50" s="275">
        <v>0</v>
      </c>
      <c r="J50" s="273"/>
      <c r="K50" s="63">
        <f>K51</f>
        <v>0</v>
      </c>
      <c r="L50" s="276">
        <v>0</v>
      </c>
      <c r="M50" s="276">
        <v>0</v>
      </c>
      <c r="N50" s="276">
        <v>0</v>
      </c>
      <c r="O50" s="276">
        <v>0</v>
      </c>
      <c r="P50" s="276">
        <v>0</v>
      </c>
      <c r="Q50" s="277">
        <v>0</v>
      </c>
      <c r="R50" s="65">
        <f t="shared" si="8"/>
        <v>791</v>
      </c>
    </row>
    <row r="51" spans="2:18" ht="43.5" customHeight="1">
      <c r="B51" s="176"/>
      <c r="C51" s="176"/>
      <c r="D51" s="177"/>
      <c r="E51" s="240" t="s">
        <v>138</v>
      </c>
      <c r="F51" s="187">
        <v>791</v>
      </c>
      <c r="G51" s="187">
        <v>791</v>
      </c>
      <c r="H51" s="188">
        <v>0</v>
      </c>
      <c r="I51" s="188">
        <v>0</v>
      </c>
      <c r="J51" s="188"/>
      <c r="K51" s="103">
        <v>0</v>
      </c>
      <c r="L51" s="103">
        <v>0</v>
      </c>
      <c r="M51" s="103">
        <v>0</v>
      </c>
      <c r="N51" s="103">
        <v>0</v>
      </c>
      <c r="O51" s="103">
        <v>0</v>
      </c>
      <c r="P51" s="103">
        <v>0</v>
      </c>
      <c r="Q51" s="104">
        <v>0</v>
      </c>
      <c r="R51" s="74">
        <f t="shared" si="8"/>
        <v>791</v>
      </c>
    </row>
    <row r="52" spans="2:18" ht="43.5" customHeight="1">
      <c r="B52" s="176" t="s">
        <v>139</v>
      </c>
      <c r="C52" s="176" t="s">
        <v>46</v>
      </c>
      <c r="D52" s="177" t="s">
        <v>35</v>
      </c>
      <c r="E52" s="186" t="s">
        <v>140</v>
      </c>
      <c r="F52" s="187">
        <f>F53</f>
        <v>23209</v>
      </c>
      <c r="G52" s="187">
        <f>G53</f>
        <v>23209</v>
      </c>
      <c r="H52" s="188">
        <v>0</v>
      </c>
      <c r="I52" s="189">
        <v>0</v>
      </c>
      <c r="J52" s="188"/>
      <c r="K52" s="72">
        <f>K53</f>
        <v>0</v>
      </c>
      <c r="L52" s="103">
        <v>0</v>
      </c>
      <c r="M52" s="103">
        <v>0</v>
      </c>
      <c r="N52" s="103">
        <v>0</v>
      </c>
      <c r="O52" s="103">
        <v>0</v>
      </c>
      <c r="P52" s="103">
        <v>0</v>
      </c>
      <c r="Q52" s="104">
        <v>0</v>
      </c>
      <c r="R52" s="74">
        <f t="shared" si="8"/>
        <v>23209</v>
      </c>
    </row>
    <row r="53" spans="2:18" ht="43.5" customHeight="1">
      <c r="B53" s="176"/>
      <c r="C53" s="176"/>
      <c r="D53" s="236"/>
      <c r="E53" s="240" t="s">
        <v>138</v>
      </c>
      <c r="F53" s="187">
        <v>23209</v>
      </c>
      <c r="G53" s="187">
        <v>23209</v>
      </c>
      <c r="H53" s="188">
        <v>0</v>
      </c>
      <c r="I53" s="189">
        <v>0</v>
      </c>
      <c r="J53" s="188"/>
      <c r="K53" s="72">
        <v>0</v>
      </c>
      <c r="L53" s="103">
        <v>0</v>
      </c>
      <c r="M53" s="103">
        <v>0</v>
      </c>
      <c r="N53" s="103">
        <v>0</v>
      </c>
      <c r="O53" s="103">
        <v>0</v>
      </c>
      <c r="P53" s="103">
        <v>0</v>
      </c>
      <c r="Q53" s="104">
        <v>0</v>
      </c>
      <c r="R53" s="74">
        <f t="shared" si="8"/>
        <v>23209</v>
      </c>
    </row>
    <row r="54" spans="2:18" ht="43.5" customHeight="1">
      <c r="B54" s="202" t="s">
        <v>141</v>
      </c>
      <c r="C54" s="202" t="s">
        <v>47</v>
      </c>
      <c r="D54" s="278" t="s">
        <v>42</v>
      </c>
      <c r="E54" s="279" t="s">
        <v>142</v>
      </c>
      <c r="F54" s="213">
        <v>9</v>
      </c>
      <c r="G54" s="213">
        <v>9</v>
      </c>
      <c r="H54" s="207">
        <v>0</v>
      </c>
      <c r="I54" s="280">
        <v>0</v>
      </c>
      <c r="J54" s="207"/>
      <c r="K54" s="213">
        <v>0</v>
      </c>
      <c r="L54" s="207">
        <v>0</v>
      </c>
      <c r="M54" s="207">
        <v>0</v>
      </c>
      <c r="N54" s="207">
        <v>0</v>
      </c>
      <c r="O54" s="207">
        <v>0</v>
      </c>
      <c r="P54" s="207">
        <v>0</v>
      </c>
      <c r="Q54" s="280">
        <v>0</v>
      </c>
      <c r="R54" s="281">
        <f t="shared" si="8"/>
        <v>9</v>
      </c>
    </row>
    <row r="55" spans="2:18" ht="43.5" customHeight="1">
      <c r="B55" s="202" t="s">
        <v>143</v>
      </c>
      <c r="C55" s="202" t="s">
        <v>48</v>
      </c>
      <c r="D55" s="278" t="s">
        <v>42</v>
      </c>
      <c r="E55" s="279" t="s">
        <v>144</v>
      </c>
      <c r="F55" s="213">
        <v>65695</v>
      </c>
      <c r="G55" s="213">
        <v>65695</v>
      </c>
      <c r="H55" s="207">
        <v>0</v>
      </c>
      <c r="I55" s="280">
        <v>0</v>
      </c>
      <c r="J55" s="207"/>
      <c r="K55" s="213">
        <v>0</v>
      </c>
      <c r="L55" s="207">
        <v>0</v>
      </c>
      <c r="M55" s="207">
        <v>0</v>
      </c>
      <c r="N55" s="207">
        <v>0</v>
      </c>
      <c r="O55" s="207">
        <v>0</v>
      </c>
      <c r="P55" s="207">
        <v>0</v>
      </c>
      <c r="Q55" s="280">
        <v>0</v>
      </c>
      <c r="R55" s="281">
        <f t="shared" si="8"/>
        <v>65695</v>
      </c>
    </row>
    <row r="56" spans="1:18" ht="38.25" customHeight="1">
      <c r="A56" s="3">
        <v>90302</v>
      </c>
      <c r="B56" s="176" t="s">
        <v>145</v>
      </c>
      <c r="C56" s="176" t="s">
        <v>49</v>
      </c>
      <c r="D56" s="177" t="s">
        <v>50</v>
      </c>
      <c r="E56" s="186" t="s">
        <v>146</v>
      </c>
      <c r="F56" s="187">
        <f>F57</f>
        <v>1746600</v>
      </c>
      <c r="G56" s="187">
        <f>G57</f>
        <v>1746600</v>
      </c>
      <c r="H56" s="188">
        <v>0</v>
      </c>
      <c r="I56" s="189">
        <v>0</v>
      </c>
      <c r="J56" s="188"/>
      <c r="K56" s="72">
        <f>K57</f>
        <v>0</v>
      </c>
      <c r="L56" s="103">
        <v>0</v>
      </c>
      <c r="M56" s="103">
        <v>0</v>
      </c>
      <c r="N56" s="103">
        <v>0</v>
      </c>
      <c r="O56" s="103">
        <v>0</v>
      </c>
      <c r="P56" s="103">
        <v>0</v>
      </c>
      <c r="Q56" s="104">
        <v>0</v>
      </c>
      <c r="R56" s="74">
        <f t="shared" si="8"/>
        <v>1746600</v>
      </c>
    </row>
    <row r="57" spans="2:18" ht="64.5" customHeight="1">
      <c r="B57" s="176"/>
      <c r="C57" s="176"/>
      <c r="D57" s="236"/>
      <c r="E57" s="240" t="s">
        <v>147</v>
      </c>
      <c r="F57" s="187">
        <v>1746600</v>
      </c>
      <c r="G57" s="187">
        <v>1746600</v>
      </c>
      <c r="H57" s="188">
        <v>0</v>
      </c>
      <c r="I57" s="189">
        <v>0</v>
      </c>
      <c r="J57" s="188"/>
      <c r="K57" s="72">
        <v>0</v>
      </c>
      <c r="L57" s="103">
        <v>0</v>
      </c>
      <c r="M57" s="103">
        <v>0</v>
      </c>
      <c r="N57" s="103">
        <v>0</v>
      </c>
      <c r="O57" s="103">
        <v>0</v>
      </c>
      <c r="P57" s="103">
        <v>0</v>
      </c>
      <c r="Q57" s="104">
        <v>0</v>
      </c>
      <c r="R57" s="74">
        <f t="shared" si="8"/>
        <v>1746600</v>
      </c>
    </row>
    <row r="58" spans="1:18" ht="30.75" customHeight="1">
      <c r="A58" s="3">
        <v>90303</v>
      </c>
      <c r="B58" s="176" t="s">
        <v>148</v>
      </c>
      <c r="C58" s="176" t="s">
        <v>51</v>
      </c>
      <c r="D58" s="177" t="s">
        <v>50</v>
      </c>
      <c r="E58" s="186" t="s">
        <v>149</v>
      </c>
      <c r="F58" s="187">
        <f>F59</f>
        <v>1405000</v>
      </c>
      <c r="G58" s="187">
        <f>G59</f>
        <v>1405000</v>
      </c>
      <c r="H58" s="188">
        <v>0</v>
      </c>
      <c r="I58" s="189">
        <v>0</v>
      </c>
      <c r="J58" s="188"/>
      <c r="K58" s="72">
        <f>K59</f>
        <v>0</v>
      </c>
      <c r="L58" s="103">
        <v>0</v>
      </c>
      <c r="M58" s="103">
        <v>0</v>
      </c>
      <c r="N58" s="103">
        <v>0</v>
      </c>
      <c r="O58" s="103">
        <v>0</v>
      </c>
      <c r="P58" s="103">
        <v>0</v>
      </c>
      <c r="Q58" s="104">
        <v>0</v>
      </c>
      <c r="R58" s="74">
        <f t="shared" si="8"/>
        <v>1405000</v>
      </c>
    </row>
    <row r="59" spans="2:18" ht="66" customHeight="1">
      <c r="B59" s="176"/>
      <c r="C59" s="176"/>
      <c r="D59" s="236"/>
      <c r="E59" s="240" t="s">
        <v>147</v>
      </c>
      <c r="F59" s="187">
        <v>1405000</v>
      </c>
      <c r="G59" s="187">
        <v>1405000</v>
      </c>
      <c r="H59" s="188">
        <v>0</v>
      </c>
      <c r="I59" s="189">
        <v>0</v>
      </c>
      <c r="J59" s="188"/>
      <c r="K59" s="72">
        <v>0</v>
      </c>
      <c r="L59" s="103">
        <v>0</v>
      </c>
      <c r="M59" s="103">
        <v>0</v>
      </c>
      <c r="N59" s="103">
        <v>0</v>
      </c>
      <c r="O59" s="103">
        <v>0</v>
      </c>
      <c r="P59" s="103">
        <v>0</v>
      </c>
      <c r="Q59" s="104">
        <v>0</v>
      </c>
      <c r="R59" s="74">
        <f t="shared" si="8"/>
        <v>1405000</v>
      </c>
    </row>
    <row r="60" spans="1:18" ht="27.75" customHeight="1">
      <c r="A60" s="3">
        <v>90304</v>
      </c>
      <c r="B60" s="176" t="s">
        <v>150</v>
      </c>
      <c r="C60" s="176" t="s">
        <v>52</v>
      </c>
      <c r="D60" s="177" t="s">
        <v>50</v>
      </c>
      <c r="E60" s="186" t="s">
        <v>151</v>
      </c>
      <c r="F60" s="187">
        <f>F61</f>
        <v>71237400</v>
      </c>
      <c r="G60" s="187">
        <f>G61</f>
        <v>71237400</v>
      </c>
      <c r="H60" s="188">
        <v>0</v>
      </c>
      <c r="I60" s="189">
        <v>0</v>
      </c>
      <c r="J60" s="188"/>
      <c r="K60" s="72">
        <f>K61</f>
        <v>0</v>
      </c>
      <c r="L60" s="103">
        <v>0</v>
      </c>
      <c r="M60" s="103">
        <v>0</v>
      </c>
      <c r="N60" s="103">
        <v>0</v>
      </c>
      <c r="O60" s="103">
        <v>0</v>
      </c>
      <c r="P60" s="103">
        <v>0</v>
      </c>
      <c r="Q60" s="104">
        <v>0</v>
      </c>
      <c r="R60" s="74">
        <f t="shared" si="8"/>
        <v>71237400</v>
      </c>
    </row>
    <row r="61" spans="2:18" ht="65.25" customHeight="1">
      <c r="B61" s="176"/>
      <c r="C61" s="176"/>
      <c r="D61" s="236"/>
      <c r="E61" s="240" t="s">
        <v>147</v>
      </c>
      <c r="F61" s="187">
        <v>71237400</v>
      </c>
      <c r="G61" s="187">
        <v>71237400</v>
      </c>
      <c r="H61" s="188">
        <v>0</v>
      </c>
      <c r="I61" s="189">
        <v>0</v>
      </c>
      <c r="J61" s="188"/>
      <c r="K61" s="72">
        <v>0</v>
      </c>
      <c r="L61" s="103">
        <v>0</v>
      </c>
      <c r="M61" s="103">
        <v>0</v>
      </c>
      <c r="N61" s="103">
        <v>0</v>
      </c>
      <c r="O61" s="103">
        <v>0</v>
      </c>
      <c r="P61" s="103">
        <v>0</v>
      </c>
      <c r="Q61" s="104">
        <v>0</v>
      </c>
      <c r="R61" s="74">
        <f t="shared" si="8"/>
        <v>71237400</v>
      </c>
    </row>
    <row r="62" spans="1:18" ht="21.75" customHeight="1">
      <c r="A62" s="3">
        <v>90305</v>
      </c>
      <c r="B62" s="176" t="s">
        <v>152</v>
      </c>
      <c r="C62" s="176" t="s">
        <v>53</v>
      </c>
      <c r="D62" s="177" t="s">
        <v>50</v>
      </c>
      <c r="E62" s="186" t="s">
        <v>153</v>
      </c>
      <c r="F62" s="187">
        <f>F63</f>
        <v>7973374</v>
      </c>
      <c r="G62" s="187">
        <f>G63</f>
        <v>7973374</v>
      </c>
      <c r="H62" s="188">
        <v>0</v>
      </c>
      <c r="I62" s="189">
        <v>0</v>
      </c>
      <c r="J62" s="188"/>
      <c r="K62" s="72">
        <f>K63</f>
        <v>0</v>
      </c>
      <c r="L62" s="103">
        <v>0</v>
      </c>
      <c r="M62" s="103">
        <v>0</v>
      </c>
      <c r="N62" s="103">
        <v>0</v>
      </c>
      <c r="O62" s="103">
        <v>0</v>
      </c>
      <c r="P62" s="103">
        <v>0</v>
      </c>
      <c r="Q62" s="104">
        <v>0</v>
      </c>
      <c r="R62" s="74">
        <f t="shared" si="8"/>
        <v>7973374</v>
      </c>
    </row>
    <row r="63" spans="2:18" ht="64.5" customHeight="1">
      <c r="B63" s="176"/>
      <c r="C63" s="176"/>
      <c r="D63" s="177"/>
      <c r="E63" s="240" t="s">
        <v>147</v>
      </c>
      <c r="F63" s="187">
        <v>7973374</v>
      </c>
      <c r="G63" s="187">
        <v>7973374</v>
      </c>
      <c r="H63" s="188">
        <v>0</v>
      </c>
      <c r="I63" s="189">
        <v>0</v>
      </c>
      <c r="J63" s="188"/>
      <c r="K63" s="72">
        <v>0</v>
      </c>
      <c r="L63" s="103">
        <v>0</v>
      </c>
      <c r="M63" s="103">
        <v>0</v>
      </c>
      <c r="N63" s="103">
        <v>0</v>
      </c>
      <c r="O63" s="103">
        <v>0</v>
      </c>
      <c r="P63" s="103">
        <v>0</v>
      </c>
      <c r="Q63" s="104">
        <v>0</v>
      </c>
      <c r="R63" s="74">
        <f t="shared" si="8"/>
        <v>7973374</v>
      </c>
    </row>
    <row r="64" spans="1:18" ht="33.75" customHeight="1">
      <c r="A64" s="3">
        <v>90306</v>
      </c>
      <c r="B64" s="176" t="s">
        <v>154</v>
      </c>
      <c r="C64" s="176" t="s">
        <v>54</v>
      </c>
      <c r="D64" s="177" t="s">
        <v>50</v>
      </c>
      <c r="E64" s="282" t="s">
        <v>155</v>
      </c>
      <c r="F64" s="187">
        <f>F65</f>
        <v>49218680</v>
      </c>
      <c r="G64" s="187">
        <f>G65</f>
        <v>49218680</v>
      </c>
      <c r="H64" s="188">
        <v>0</v>
      </c>
      <c r="I64" s="189">
        <v>0</v>
      </c>
      <c r="J64" s="188"/>
      <c r="K64" s="72">
        <f>K65</f>
        <v>0</v>
      </c>
      <c r="L64" s="103">
        <v>0</v>
      </c>
      <c r="M64" s="103">
        <v>0</v>
      </c>
      <c r="N64" s="103">
        <v>0</v>
      </c>
      <c r="O64" s="103">
        <v>0</v>
      </c>
      <c r="P64" s="103">
        <v>0</v>
      </c>
      <c r="Q64" s="104">
        <v>0</v>
      </c>
      <c r="R64" s="74">
        <f t="shared" si="8"/>
        <v>49218680</v>
      </c>
    </row>
    <row r="65" spans="2:18" ht="69" customHeight="1">
      <c r="B65" s="176"/>
      <c r="C65" s="176"/>
      <c r="D65" s="177"/>
      <c r="E65" s="240" t="s">
        <v>147</v>
      </c>
      <c r="F65" s="187">
        <v>49218680</v>
      </c>
      <c r="G65" s="187">
        <v>49218680</v>
      </c>
      <c r="H65" s="188">
        <v>0</v>
      </c>
      <c r="I65" s="189">
        <v>0</v>
      </c>
      <c r="J65" s="188"/>
      <c r="K65" s="72">
        <v>0</v>
      </c>
      <c r="L65" s="103">
        <v>0</v>
      </c>
      <c r="M65" s="103">
        <v>0</v>
      </c>
      <c r="N65" s="103">
        <v>0</v>
      </c>
      <c r="O65" s="103">
        <v>0</v>
      </c>
      <c r="P65" s="103">
        <v>0</v>
      </c>
      <c r="Q65" s="104">
        <v>0</v>
      </c>
      <c r="R65" s="74">
        <f t="shared" si="8"/>
        <v>49218680</v>
      </c>
    </row>
    <row r="66" spans="1:18" ht="26.25" customHeight="1">
      <c r="A66" s="3">
        <v>90307</v>
      </c>
      <c r="B66" s="176" t="s">
        <v>156</v>
      </c>
      <c r="C66" s="176" t="s">
        <v>55</v>
      </c>
      <c r="D66" s="177" t="s">
        <v>50</v>
      </c>
      <c r="E66" s="186" t="s">
        <v>157</v>
      </c>
      <c r="F66" s="187">
        <f>F67</f>
        <v>2372300</v>
      </c>
      <c r="G66" s="187">
        <f>G67</f>
        <v>2372300</v>
      </c>
      <c r="H66" s="188">
        <v>0</v>
      </c>
      <c r="I66" s="189">
        <v>0</v>
      </c>
      <c r="J66" s="188"/>
      <c r="K66" s="72">
        <f>K67</f>
        <v>0</v>
      </c>
      <c r="L66" s="103">
        <v>0</v>
      </c>
      <c r="M66" s="103">
        <v>0</v>
      </c>
      <c r="N66" s="103">
        <v>0</v>
      </c>
      <c r="O66" s="103">
        <v>0</v>
      </c>
      <c r="P66" s="103">
        <v>0</v>
      </c>
      <c r="Q66" s="104">
        <v>0</v>
      </c>
      <c r="R66" s="74">
        <f t="shared" si="8"/>
        <v>2372300</v>
      </c>
    </row>
    <row r="67" spans="2:18" ht="67.5" customHeight="1">
      <c r="B67" s="176"/>
      <c r="C67" s="176"/>
      <c r="D67" s="236"/>
      <c r="E67" s="240" t="s">
        <v>147</v>
      </c>
      <c r="F67" s="187">
        <v>2372300</v>
      </c>
      <c r="G67" s="187">
        <v>2372300</v>
      </c>
      <c r="H67" s="188">
        <v>0</v>
      </c>
      <c r="I67" s="189">
        <v>0</v>
      </c>
      <c r="J67" s="188"/>
      <c r="K67" s="72">
        <v>0</v>
      </c>
      <c r="L67" s="103">
        <v>0</v>
      </c>
      <c r="M67" s="103">
        <v>0</v>
      </c>
      <c r="N67" s="103">
        <v>0</v>
      </c>
      <c r="O67" s="103">
        <v>0</v>
      </c>
      <c r="P67" s="103">
        <v>0</v>
      </c>
      <c r="Q67" s="104">
        <v>0</v>
      </c>
      <c r="R67" s="74">
        <f t="shared" si="8"/>
        <v>2372300</v>
      </c>
    </row>
    <row r="68" spans="1:18" ht="33.75" customHeight="1">
      <c r="A68" s="3">
        <v>90308</v>
      </c>
      <c r="B68" s="265" t="s">
        <v>158</v>
      </c>
      <c r="C68" s="265" t="s">
        <v>56</v>
      </c>
      <c r="D68" s="283" t="s">
        <v>50</v>
      </c>
      <c r="E68" s="284" t="s">
        <v>159</v>
      </c>
      <c r="F68" s="228">
        <f>F69</f>
        <v>289160</v>
      </c>
      <c r="G68" s="228">
        <f>G69</f>
        <v>289160</v>
      </c>
      <c r="H68" s="268">
        <v>0</v>
      </c>
      <c r="I68" s="269">
        <v>0</v>
      </c>
      <c r="J68" s="268"/>
      <c r="K68" s="79">
        <f>K69</f>
        <v>0</v>
      </c>
      <c r="L68" s="98">
        <v>0</v>
      </c>
      <c r="M68" s="98">
        <v>0</v>
      </c>
      <c r="N68" s="98">
        <v>0</v>
      </c>
      <c r="O68" s="98">
        <v>0</v>
      </c>
      <c r="P68" s="98">
        <v>0</v>
      </c>
      <c r="Q68" s="99">
        <v>0</v>
      </c>
      <c r="R68" s="81">
        <f t="shared" si="8"/>
        <v>289160</v>
      </c>
    </row>
    <row r="69" spans="2:18" ht="66.75" customHeight="1">
      <c r="B69" s="270"/>
      <c r="C69" s="270"/>
      <c r="D69" s="285"/>
      <c r="E69" s="286" t="s">
        <v>147</v>
      </c>
      <c r="F69" s="220">
        <v>289160</v>
      </c>
      <c r="G69" s="220">
        <v>289160</v>
      </c>
      <c r="H69" s="232">
        <v>0</v>
      </c>
      <c r="I69" s="233">
        <v>0</v>
      </c>
      <c r="J69" s="232"/>
      <c r="K69" s="107">
        <v>0</v>
      </c>
      <c r="L69" s="234">
        <v>0</v>
      </c>
      <c r="M69" s="234">
        <v>0</v>
      </c>
      <c r="N69" s="234">
        <v>0</v>
      </c>
      <c r="O69" s="234">
        <v>0</v>
      </c>
      <c r="P69" s="234">
        <v>0</v>
      </c>
      <c r="Q69" s="235">
        <v>0</v>
      </c>
      <c r="R69" s="109">
        <f t="shared" si="8"/>
        <v>289160</v>
      </c>
    </row>
    <row r="70" spans="1:18" ht="24.75" customHeight="1">
      <c r="A70" s="3">
        <v>90401</v>
      </c>
      <c r="B70" s="176" t="s">
        <v>160</v>
      </c>
      <c r="C70" s="176" t="s">
        <v>57</v>
      </c>
      <c r="D70" s="177" t="s">
        <v>50</v>
      </c>
      <c r="E70" s="186" t="s">
        <v>161</v>
      </c>
      <c r="F70" s="187">
        <f>F71</f>
        <v>20438400</v>
      </c>
      <c r="G70" s="188">
        <f>G71</f>
        <v>20438400</v>
      </c>
      <c r="H70" s="188">
        <v>0</v>
      </c>
      <c r="I70" s="189">
        <v>0</v>
      </c>
      <c r="J70" s="188"/>
      <c r="K70" s="72">
        <f>K71</f>
        <v>0</v>
      </c>
      <c r="L70" s="103">
        <v>0</v>
      </c>
      <c r="M70" s="103">
        <v>0</v>
      </c>
      <c r="N70" s="103">
        <v>0</v>
      </c>
      <c r="O70" s="103">
        <v>0</v>
      </c>
      <c r="P70" s="103">
        <v>0</v>
      </c>
      <c r="Q70" s="104">
        <v>0</v>
      </c>
      <c r="R70" s="74">
        <f t="shared" si="8"/>
        <v>20438400</v>
      </c>
    </row>
    <row r="71" spans="2:18" ht="65.25" customHeight="1">
      <c r="B71" s="176"/>
      <c r="C71" s="176"/>
      <c r="D71" s="236"/>
      <c r="E71" s="240" t="s">
        <v>147</v>
      </c>
      <c r="F71" s="187">
        <v>20438400</v>
      </c>
      <c r="G71" s="187">
        <v>20438400</v>
      </c>
      <c r="H71" s="188">
        <v>0</v>
      </c>
      <c r="I71" s="189">
        <v>0</v>
      </c>
      <c r="J71" s="188"/>
      <c r="K71" s="72">
        <v>0</v>
      </c>
      <c r="L71" s="103">
        <v>0</v>
      </c>
      <c r="M71" s="103">
        <v>0</v>
      </c>
      <c r="N71" s="103">
        <v>0</v>
      </c>
      <c r="O71" s="103">
        <v>0</v>
      </c>
      <c r="P71" s="103">
        <v>0</v>
      </c>
      <c r="Q71" s="104">
        <v>0</v>
      </c>
      <c r="R71" s="74">
        <f t="shared" si="8"/>
        <v>20438400</v>
      </c>
    </row>
    <row r="72" spans="2:18" ht="55.5" customHeight="1">
      <c r="B72" s="176" t="s">
        <v>162</v>
      </c>
      <c r="C72" s="176" t="s">
        <v>58</v>
      </c>
      <c r="D72" s="177" t="s">
        <v>32</v>
      </c>
      <c r="E72" s="186" t="s">
        <v>163</v>
      </c>
      <c r="F72" s="187">
        <f>F73</f>
        <v>21802826</v>
      </c>
      <c r="G72" s="187">
        <f>G73</f>
        <v>21802826</v>
      </c>
      <c r="H72" s="188">
        <v>0</v>
      </c>
      <c r="I72" s="189">
        <v>0</v>
      </c>
      <c r="J72" s="188"/>
      <c r="K72" s="72">
        <f>K73</f>
        <v>0</v>
      </c>
      <c r="L72" s="103">
        <v>0</v>
      </c>
      <c r="M72" s="103">
        <v>0</v>
      </c>
      <c r="N72" s="103">
        <v>0</v>
      </c>
      <c r="O72" s="103">
        <v>0</v>
      </c>
      <c r="P72" s="103">
        <v>0</v>
      </c>
      <c r="Q72" s="104">
        <v>0</v>
      </c>
      <c r="R72" s="74">
        <f t="shared" si="8"/>
        <v>21802826</v>
      </c>
    </row>
    <row r="73" spans="2:18" ht="65.25" customHeight="1">
      <c r="B73" s="176"/>
      <c r="C73" s="176"/>
      <c r="D73" s="177"/>
      <c r="E73" s="240" t="s">
        <v>147</v>
      </c>
      <c r="F73" s="187">
        <v>21802826</v>
      </c>
      <c r="G73" s="187">
        <v>21802826</v>
      </c>
      <c r="H73" s="188">
        <v>0</v>
      </c>
      <c r="I73" s="189">
        <v>0</v>
      </c>
      <c r="J73" s="188"/>
      <c r="K73" s="72">
        <v>0</v>
      </c>
      <c r="L73" s="103">
        <v>0</v>
      </c>
      <c r="M73" s="103">
        <v>0</v>
      </c>
      <c r="N73" s="103">
        <v>0</v>
      </c>
      <c r="O73" s="103">
        <v>0</v>
      </c>
      <c r="P73" s="103">
        <v>0</v>
      </c>
      <c r="Q73" s="104">
        <v>0</v>
      </c>
      <c r="R73" s="74">
        <f t="shared" si="8"/>
        <v>21802826</v>
      </c>
    </row>
    <row r="74" spans="1:18" ht="38.25" customHeight="1">
      <c r="A74" s="3">
        <v>90413</v>
      </c>
      <c r="B74" s="215" t="s">
        <v>164</v>
      </c>
      <c r="C74" s="215" t="s">
        <v>59</v>
      </c>
      <c r="D74" s="177" t="s">
        <v>32</v>
      </c>
      <c r="E74" s="287" t="s">
        <v>165</v>
      </c>
      <c r="F74" s="187">
        <f>F75</f>
        <v>5193560</v>
      </c>
      <c r="G74" s="187">
        <f>G75</f>
        <v>5193560</v>
      </c>
      <c r="H74" s="188">
        <v>0</v>
      </c>
      <c r="I74" s="189">
        <v>0</v>
      </c>
      <c r="J74" s="188"/>
      <c r="K74" s="72">
        <f>K75</f>
        <v>0</v>
      </c>
      <c r="L74" s="103">
        <v>0</v>
      </c>
      <c r="M74" s="103">
        <v>0</v>
      </c>
      <c r="N74" s="103">
        <v>0</v>
      </c>
      <c r="O74" s="103">
        <v>0</v>
      </c>
      <c r="P74" s="103">
        <v>0</v>
      </c>
      <c r="Q74" s="104">
        <v>0</v>
      </c>
      <c r="R74" s="74">
        <f t="shared" si="8"/>
        <v>5193560</v>
      </c>
    </row>
    <row r="75" spans="2:18" ht="63.75" customHeight="1">
      <c r="B75" s="215"/>
      <c r="C75" s="215"/>
      <c r="D75" s="236"/>
      <c r="E75" s="240" t="s">
        <v>147</v>
      </c>
      <c r="F75" s="187">
        <v>5193560</v>
      </c>
      <c r="G75" s="187">
        <v>5193560</v>
      </c>
      <c r="H75" s="188">
        <v>0</v>
      </c>
      <c r="I75" s="189">
        <v>0</v>
      </c>
      <c r="J75" s="188"/>
      <c r="K75" s="72">
        <v>0</v>
      </c>
      <c r="L75" s="103">
        <v>0</v>
      </c>
      <c r="M75" s="103">
        <v>0</v>
      </c>
      <c r="N75" s="103">
        <v>0</v>
      </c>
      <c r="O75" s="103">
        <v>0</v>
      </c>
      <c r="P75" s="103">
        <v>0</v>
      </c>
      <c r="Q75" s="104">
        <v>0</v>
      </c>
      <c r="R75" s="74">
        <f t="shared" si="8"/>
        <v>5193560</v>
      </c>
    </row>
    <row r="76" spans="1:18" ht="42" customHeight="1">
      <c r="A76" s="3">
        <v>91204</v>
      </c>
      <c r="B76" s="176" t="s">
        <v>166</v>
      </c>
      <c r="C76" s="176" t="s">
        <v>167</v>
      </c>
      <c r="D76" s="177" t="s">
        <v>60</v>
      </c>
      <c r="E76" s="186" t="s">
        <v>168</v>
      </c>
      <c r="F76" s="116">
        <v>6025386</v>
      </c>
      <c r="G76" s="116">
        <v>6025386</v>
      </c>
      <c r="H76" s="179">
        <v>4445537</v>
      </c>
      <c r="I76" s="180">
        <v>198869</v>
      </c>
      <c r="J76" s="179"/>
      <c r="K76" s="116">
        <v>57740</v>
      </c>
      <c r="L76" s="116">
        <v>57740</v>
      </c>
      <c r="M76" s="179">
        <v>42808</v>
      </c>
      <c r="N76" s="172">
        <v>0</v>
      </c>
      <c r="O76" s="172">
        <v>0</v>
      </c>
      <c r="P76" s="172">
        <v>0</v>
      </c>
      <c r="Q76" s="173">
        <v>0</v>
      </c>
      <c r="R76" s="181">
        <f t="shared" si="8"/>
        <v>6083126</v>
      </c>
    </row>
    <row r="77" spans="1:18" ht="55.5" customHeight="1">
      <c r="A77" s="3">
        <v>91205</v>
      </c>
      <c r="B77" s="193" t="s">
        <v>169</v>
      </c>
      <c r="C77" s="193" t="s">
        <v>170</v>
      </c>
      <c r="D77" s="194" t="s">
        <v>32</v>
      </c>
      <c r="E77" s="186" t="s">
        <v>171</v>
      </c>
      <c r="F77" s="187">
        <v>394312</v>
      </c>
      <c r="G77" s="187">
        <v>394312</v>
      </c>
      <c r="H77" s="188">
        <v>0</v>
      </c>
      <c r="I77" s="189">
        <v>0</v>
      </c>
      <c r="J77" s="188"/>
      <c r="K77" s="72">
        <v>0</v>
      </c>
      <c r="L77" s="103">
        <v>0</v>
      </c>
      <c r="M77" s="103">
        <v>0</v>
      </c>
      <c r="N77" s="103">
        <v>0</v>
      </c>
      <c r="O77" s="103">
        <v>0</v>
      </c>
      <c r="P77" s="103">
        <v>0</v>
      </c>
      <c r="Q77" s="104">
        <v>0</v>
      </c>
      <c r="R77" s="74">
        <f t="shared" si="8"/>
        <v>394312</v>
      </c>
    </row>
    <row r="78" spans="1:18" ht="34.5" customHeight="1">
      <c r="A78" s="3">
        <v>91209</v>
      </c>
      <c r="B78" s="197" t="s">
        <v>172</v>
      </c>
      <c r="C78" s="197" t="s">
        <v>61</v>
      </c>
      <c r="D78" s="288" t="s">
        <v>39</v>
      </c>
      <c r="E78" s="186" t="s">
        <v>173</v>
      </c>
      <c r="F78" s="187">
        <f>301661+20400</f>
        <v>322061</v>
      </c>
      <c r="G78" s="187">
        <f>301661+20400</f>
        <v>322061</v>
      </c>
      <c r="H78" s="188">
        <v>0</v>
      </c>
      <c r="I78" s="189">
        <v>0</v>
      </c>
      <c r="J78" s="188"/>
      <c r="K78" s="72">
        <v>0</v>
      </c>
      <c r="L78" s="103">
        <v>0</v>
      </c>
      <c r="M78" s="103">
        <v>0</v>
      </c>
      <c r="N78" s="103">
        <v>0</v>
      </c>
      <c r="O78" s="103">
        <v>0</v>
      </c>
      <c r="P78" s="103">
        <v>0</v>
      </c>
      <c r="Q78" s="104">
        <v>0</v>
      </c>
      <c r="R78" s="74">
        <f t="shared" si="8"/>
        <v>322061</v>
      </c>
    </row>
    <row r="79" spans="2:18" ht="34.5" customHeight="1">
      <c r="B79" s="219" t="s">
        <v>174</v>
      </c>
      <c r="C79" s="219" t="s">
        <v>62</v>
      </c>
      <c r="D79" s="289" t="s">
        <v>63</v>
      </c>
      <c r="E79" s="240" t="s">
        <v>175</v>
      </c>
      <c r="F79" s="187">
        <f>F80</f>
        <v>83826</v>
      </c>
      <c r="G79" s="187">
        <f>G80</f>
        <v>83826</v>
      </c>
      <c r="H79" s="188">
        <v>68710</v>
      </c>
      <c r="I79" s="189">
        <v>0</v>
      </c>
      <c r="J79" s="188"/>
      <c r="K79" s="72">
        <v>0</v>
      </c>
      <c r="L79" s="103">
        <v>0</v>
      </c>
      <c r="M79" s="103">
        <v>0</v>
      </c>
      <c r="N79" s="103">
        <v>0</v>
      </c>
      <c r="O79" s="103">
        <v>0</v>
      </c>
      <c r="P79" s="103">
        <v>0</v>
      </c>
      <c r="Q79" s="104">
        <v>0</v>
      </c>
      <c r="R79" s="74">
        <f t="shared" si="8"/>
        <v>83826</v>
      </c>
    </row>
    <row r="80" spans="2:18" ht="34.5" customHeight="1">
      <c r="B80" s="219"/>
      <c r="C80" s="219"/>
      <c r="D80" s="290"/>
      <c r="E80" s="240" t="s">
        <v>176</v>
      </c>
      <c r="F80" s="187">
        <v>83826</v>
      </c>
      <c r="G80" s="187">
        <v>83826</v>
      </c>
      <c r="H80" s="188">
        <v>68710</v>
      </c>
      <c r="I80" s="189">
        <v>0</v>
      </c>
      <c r="J80" s="188"/>
      <c r="K80" s="72">
        <v>0</v>
      </c>
      <c r="L80" s="103">
        <v>0</v>
      </c>
      <c r="M80" s="103">
        <v>0</v>
      </c>
      <c r="N80" s="103">
        <v>0</v>
      </c>
      <c r="O80" s="103">
        <v>0</v>
      </c>
      <c r="P80" s="103">
        <v>0</v>
      </c>
      <c r="Q80" s="104">
        <v>0</v>
      </c>
      <c r="R80" s="74">
        <f t="shared" si="8"/>
        <v>83826</v>
      </c>
    </row>
    <row r="81" spans="2:18" ht="34.5" customHeight="1">
      <c r="B81" s="251" t="s">
        <v>177</v>
      </c>
      <c r="C81" s="241" t="s">
        <v>64</v>
      </c>
      <c r="D81" s="242" t="s">
        <v>65</v>
      </c>
      <c r="E81" s="282" t="s">
        <v>178</v>
      </c>
      <c r="F81" s="213">
        <v>1305347</v>
      </c>
      <c r="G81" s="213">
        <f>F81</f>
        <v>1305347</v>
      </c>
      <c r="H81" s="207">
        <v>0</v>
      </c>
      <c r="I81" s="280">
        <v>0</v>
      </c>
      <c r="J81" s="207"/>
      <c r="K81" s="57">
        <v>0</v>
      </c>
      <c r="L81" s="208">
        <v>0</v>
      </c>
      <c r="M81" s="208">
        <v>0</v>
      </c>
      <c r="N81" s="208">
        <v>0</v>
      </c>
      <c r="O81" s="208">
        <v>0</v>
      </c>
      <c r="P81" s="208">
        <v>0</v>
      </c>
      <c r="Q81" s="209">
        <v>0</v>
      </c>
      <c r="R81" s="59">
        <f t="shared" si="8"/>
        <v>1305347</v>
      </c>
    </row>
    <row r="82" spans="2:18" ht="34.5" customHeight="1">
      <c r="B82" s="251"/>
      <c r="C82" s="251"/>
      <c r="D82" s="291"/>
      <c r="E82" s="287" t="s">
        <v>179</v>
      </c>
      <c r="F82" s="187">
        <v>1275347</v>
      </c>
      <c r="G82" s="187">
        <v>1275347</v>
      </c>
      <c r="H82" s="188">
        <v>0</v>
      </c>
      <c r="I82" s="189">
        <v>0</v>
      </c>
      <c r="J82" s="188"/>
      <c r="K82" s="72">
        <v>0</v>
      </c>
      <c r="L82" s="103">
        <v>0</v>
      </c>
      <c r="M82" s="103">
        <v>0</v>
      </c>
      <c r="N82" s="103">
        <v>0</v>
      </c>
      <c r="O82" s="103">
        <v>0</v>
      </c>
      <c r="P82" s="103">
        <v>0</v>
      </c>
      <c r="Q82" s="104">
        <v>0</v>
      </c>
      <c r="R82" s="74">
        <f t="shared" si="8"/>
        <v>1275347</v>
      </c>
    </row>
    <row r="83" spans="2:18" ht="34.5" customHeight="1">
      <c r="B83" s="219"/>
      <c r="C83" s="292" t="s">
        <v>78</v>
      </c>
      <c r="D83" s="198"/>
      <c r="E83" s="293" t="s">
        <v>180</v>
      </c>
      <c r="F83" s="188">
        <f>F84</f>
        <v>638000</v>
      </c>
      <c r="G83" s="187">
        <f>G84</f>
        <v>638000</v>
      </c>
      <c r="H83" s="187">
        <f>H84</f>
        <v>0</v>
      </c>
      <c r="I83" s="187">
        <f>I84</f>
        <v>0</v>
      </c>
      <c r="J83" s="187"/>
      <c r="K83" s="187">
        <f>K84</f>
        <v>0</v>
      </c>
      <c r="L83" s="187">
        <f>L84</f>
        <v>0</v>
      </c>
      <c r="M83" s="187">
        <f>M84</f>
        <v>0</v>
      </c>
      <c r="N83" s="187">
        <f>N84</f>
        <v>0</v>
      </c>
      <c r="O83" s="187">
        <f>O84</f>
        <v>0</v>
      </c>
      <c r="P83" s="187">
        <f>P84</f>
        <v>0</v>
      </c>
      <c r="Q83" s="187">
        <f>Q84</f>
        <v>0</v>
      </c>
      <c r="R83" s="74">
        <f t="shared" si="8"/>
        <v>638000</v>
      </c>
    </row>
    <row r="84" spans="2:18" ht="33.75" customHeight="1">
      <c r="B84" s="219" t="s">
        <v>181</v>
      </c>
      <c r="C84" s="219" t="s">
        <v>79</v>
      </c>
      <c r="D84" s="288" t="s">
        <v>80</v>
      </c>
      <c r="E84" s="294" t="s">
        <v>182</v>
      </c>
      <c r="F84" s="187">
        <v>638000</v>
      </c>
      <c r="G84" s="187">
        <v>638000</v>
      </c>
      <c r="H84" s="187">
        <v>0</v>
      </c>
      <c r="I84" s="190">
        <v>0</v>
      </c>
      <c r="J84" s="188"/>
      <c r="K84" s="72">
        <v>0</v>
      </c>
      <c r="L84" s="72">
        <v>0</v>
      </c>
      <c r="M84" s="72">
        <v>0</v>
      </c>
      <c r="N84" s="72">
        <v>0</v>
      </c>
      <c r="O84" s="72">
        <v>0</v>
      </c>
      <c r="P84" s="72">
        <v>0</v>
      </c>
      <c r="Q84" s="73">
        <v>0</v>
      </c>
      <c r="R84" s="74">
        <f t="shared" si="8"/>
        <v>638000</v>
      </c>
    </row>
    <row r="85" spans="2:18" ht="30" customHeight="1">
      <c r="B85" s="295">
        <v>1000000</v>
      </c>
      <c r="C85" s="295"/>
      <c r="D85" s="198"/>
      <c r="E85" s="296" t="s">
        <v>183</v>
      </c>
      <c r="F85" s="187">
        <f>F88+F89</f>
        <v>303650</v>
      </c>
      <c r="G85" s="187">
        <f>G88+G89</f>
        <v>303650</v>
      </c>
      <c r="H85" s="187">
        <f>H88</f>
        <v>166555</v>
      </c>
      <c r="I85" s="187">
        <f>I88</f>
        <v>13192</v>
      </c>
      <c r="J85" s="187"/>
      <c r="K85" s="72">
        <f>K88</f>
        <v>0</v>
      </c>
      <c r="L85" s="72">
        <f>L88</f>
        <v>0</v>
      </c>
      <c r="M85" s="72">
        <f>M88</f>
        <v>0</v>
      </c>
      <c r="N85" s="72">
        <f>N88</f>
        <v>0</v>
      </c>
      <c r="O85" s="72">
        <f>O88</f>
        <v>0</v>
      </c>
      <c r="P85" s="72">
        <f>P88</f>
        <v>0</v>
      </c>
      <c r="Q85" s="73">
        <f>Q88</f>
        <v>0</v>
      </c>
      <c r="R85" s="74">
        <f t="shared" si="8"/>
        <v>303650</v>
      </c>
    </row>
    <row r="86" spans="2:18" ht="24" customHeight="1">
      <c r="B86" s="295"/>
      <c r="C86" s="295"/>
      <c r="D86" s="198"/>
      <c r="E86" s="204" t="s">
        <v>111</v>
      </c>
      <c r="F86" s="187"/>
      <c r="G86" s="187"/>
      <c r="H86" s="188"/>
      <c r="I86" s="189"/>
      <c r="J86" s="188"/>
      <c r="K86" s="72"/>
      <c r="L86" s="103"/>
      <c r="M86" s="103"/>
      <c r="N86" s="103"/>
      <c r="O86" s="103"/>
      <c r="P86" s="103"/>
      <c r="Q86" s="104"/>
      <c r="R86" s="74"/>
    </row>
    <row r="87" spans="2:18" ht="27" customHeight="1">
      <c r="B87" s="297"/>
      <c r="C87" s="298" t="s">
        <v>26</v>
      </c>
      <c r="D87" s="299"/>
      <c r="E87" s="205" t="s">
        <v>94</v>
      </c>
      <c r="F87" s="116">
        <f>F88</f>
        <v>218197</v>
      </c>
      <c r="G87" s="116">
        <f>G88</f>
        <v>218197</v>
      </c>
      <c r="H87" s="116">
        <f>H88</f>
        <v>166555</v>
      </c>
      <c r="I87" s="116">
        <f>I88</f>
        <v>13192</v>
      </c>
      <c r="J87" s="179"/>
      <c r="K87" s="72">
        <f>K88</f>
        <v>0</v>
      </c>
      <c r="L87" s="103">
        <v>0</v>
      </c>
      <c r="M87" s="103">
        <v>0</v>
      </c>
      <c r="N87" s="103">
        <v>0</v>
      </c>
      <c r="O87" s="103">
        <f>O88</f>
        <v>0</v>
      </c>
      <c r="P87" s="103">
        <f>P88</f>
        <v>0</v>
      </c>
      <c r="Q87" s="104">
        <f>Q88</f>
        <v>0</v>
      </c>
      <c r="R87" s="74">
        <f aca="true" t="shared" si="9" ref="R87:R91">F87+K87</f>
        <v>218197</v>
      </c>
    </row>
    <row r="88" spans="2:18" ht="46.5" customHeight="1">
      <c r="B88" s="197" t="s">
        <v>184</v>
      </c>
      <c r="C88" s="197" t="s">
        <v>28</v>
      </c>
      <c r="D88" s="288" t="s">
        <v>29</v>
      </c>
      <c r="E88" s="178" t="s">
        <v>96</v>
      </c>
      <c r="F88" s="116">
        <v>218197</v>
      </c>
      <c r="G88" s="116">
        <v>218197</v>
      </c>
      <c r="H88" s="179">
        <v>166555</v>
      </c>
      <c r="I88" s="180">
        <v>13192</v>
      </c>
      <c r="J88" s="179"/>
      <c r="K88" s="171">
        <v>0</v>
      </c>
      <c r="L88" s="172">
        <v>0</v>
      </c>
      <c r="M88" s="103">
        <v>0</v>
      </c>
      <c r="N88" s="103">
        <v>0</v>
      </c>
      <c r="O88" s="103">
        <v>0</v>
      </c>
      <c r="P88" s="103">
        <v>0</v>
      </c>
      <c r="Q88" s="104">
        <v>0</v>
      </c>
      <c r="R88" s="74">
        <f t="shared" si="9"/>
        <v>218197</v>
      </c>
    </row>
    <row r="89" spans="2:18" ht="46.5" customHeight="1">
      <c r="B89" s="300"/>
      <c r="C89" s="301" t="s">
        <v>30</v>
      </c>
      <c r="D89" s="302"/>
      <c r="E89" s="303" t="s">
        <v>118</v>
      </c>
      <c r="F89" s="116">
        <f>F90</f>
        <v>85453</v>
      </c>
      <c r="G89" s="116">
        <f>G90</f>
        <v>85453</v>
      </c>
      <c r="H89" s="116">
        <v>0</v>
      </c>
      <c r="I89" s="179">
        <v>0</v>
      </c>
      <c r="J89" s="116"/>
      <c r="K89" s="171">
        <v>0</v>
      </c>
      <c r="L89" s="171">
        <v>0</v>
      </c>
      <c r="M89" s="72">
        <v>0</v>
      </c>
      <c r="N89" s="72">
        <v>0</v>
      </c>
      <c r="O89" s="72">
        <v>0</v>
      </c>
      <c r="P89" s="72">
        <v>0</v>
      </c>
      <c r="Q89" s="73">
        <v>0</v>
      </c>
      <c r="R89" s="74">
        <f t="shared" si="9"/>
        <v>85453</v>
      </c>
    </row>
    <row r="90" spans="2:18" ht="46.5" customHeight="1">
      <c r="B90" s="197" t="s">
        <v>185</v>
      </c>
      <c r="C90" s="197" t="s">
        <v>32</v>
      </c>
      <c r="D90" s="288" t="s">
        <v>33</v>
      </c>
      <c r="E90" s="304" t="s">
        <v>34</v>
      </c>
      <c r="F90" s="116">
        <v>85453</v>
      </c>
      <c r="G90" s="116">
        <v>85453</v>
      </c>
      <c r="H90" s="116">
        <v>0</v>
      </c>
      <c r="I90" s="179">
        <v>0</v>
      </c>
      <c r="J90" s="116"/>
      <c r="K90" s="116">
        <v>0</v>
      </c>
      <c r="L90" s="171">
        <v>0</v>
      </c>
      <c r="M90" s="72">
        <v>0</v>
      </c>
      <c r="N90" s="72">
        <v>0</v>
      </c>
      <c r="O90" s="72">
        <v>0</v>
      </c>
      <c r="P90" s="72">
        <v>0</v>
      </c>
      <c r="Q90" s="73">
        <v>0</v>
      </c>
      <c r="R90" s="74">
        <f t="shared" si="9"/>
        <v>85453</v>
      </c>
    </row>
    <row r="91" spans="2:18" ht="31.5" customHeight="1">
      <c r="B91" s="219" t="s">
        <v>186</v>
      </c>
      <c r="C91" s="219"/>
      <c r="D91" s="198"/>
      <c r="E91" s="296" t="s">
        <v>187</v>
      </c>
      <c r="F91" s="187">
        <f>F93+F95+F97</f>
        <v>1146463</v>
      </c>
      <c r="G91" s="187">
        <f>G94+G95+G97</f>
        <v>1146463</v>
      </c>
      <c r="H91" s="187">
        <f>H94+H95+H97</f>
        <v>818911</v>
      </c>
      <c r="I91" s="187">
        <f>I94+I95+I97</f>
        <v>26086</v>
      </c>
      <c r="J91" s="187"/>
      <c r="K91" s="187">
        <f>K94+K95+K97</f>
        <v>0</v>
      </c>
      <c r="L91" s="187">
        <f>L94+L95+L97</f>
        <v>0</v>
      </c>
      <c r="M91" s="187">
        <f>M94+M95+M97</f>
        <v>0</v>
      </c>
      <c r="N91" s="187">
        <f>N94+N95+N97</f>
        <v>0</v>
      </c>
      <c r="O91" s="187">
        <f>O94+O95+O97</f>
        <v>0</v>
      </c>
      <c r="P91" s="187">
        <f>P94+P95+P97</f>
        <v>0</v>
      </c>
      <c r="Q91" s="187">
        <f>Q94+Q95+Q97</f>
        <v>0</v>
      </c>
      <c r="R91" s="74">
        <f t="shared" si="9"/>
        <v>1146463</v>
      </c>
    </row>
    <row r="92" spans="2:18" ht="17.25" customHeight="1">
      <c r="B92" s="219"/>
      <c r="C92" s="219"/>
      <c r="D92" s="198"/>
      <c r="E92" s="204" t="s">
        <v>111</v>
      </c>
      <c r="F92" s="187"/>
      <c r="G92" s="187"/>
      <c r="H92" s="187"/>
      <c r="I92" s="190"/>
      <c r="J92" s="188"/>
      <c r="K92" s="72"/>
      <c r="L92" s="72"/>
      <c r="M92" s="72"/>
      <c r="N92" s="72"/>
      <c r="O92" s="72"/>
      <c r="P92" s="72"/>
      <c r="Q92" s="73"/>
      <c r="R92" s="74"/>
    </row>
    <row r="93" spans="2:18" ht="27.75" customHeight="1">
      <c r="B93" s="297"/>
      <c r="C93" s="298" t="s">
        <v>26</v>
      </c>
      <c r="D93" s="302"/>
      <c r="E93" s="205" t="s">
        <v>94</v>
      </c>
      <c r="F93" s="187">
        <f>F94</f>
        <v>1054263</v>
      </c>
      <c r="G93" s="187">
        <f>G94</f>
        <v>1054263</v>
      </c>
      <c r="H93" s="187">
        <f>H94</f>
        <v>818911</v>
      </c>
      <c r="I93" s="187">
        <f>I94</f>
        <v>26086</v>
      </c>
      <c r="J93" s="187"/>
      <c r="K93" s="187">
        <f>K94</f>
        <v>0</v>
      </c>
      <c r="L93" s="187">
        <f>L94</f>
        <v>0</v>
      </c>
      <c r="M93" s="187">
        <f>M94</f>
        <v>0</v>
      </c>
      <c r="N93" s="187">
        <f>N94</f>
        <v>0</v>
      </c>
      <c r="O93" s="187">
        <f>O94</f>
        <v>0</v>
      </c>
      <c r="P93" s="187">
        <f>P94</f>
        <v>0</v>
      </c>
      <c r="Q93" s="187">
        <f>Q94</f>
        <v>0</v>
      </c>
      <c r="R93" s="74">
        <f aca="true" t="shared" si="10" ref="R93:R99">F93+K93</f>
        <v>1054263</v>
      </c>
    </row>
    <row r="94" spans="2:18" ht="39" customHeight="1">
      <c r="B94" s="197" t="s">
        <v>188</v>
      </c>
      <c r="C94" s="197" t="s">
        <v>28</v>
      </c>
      <c r="D94" s="288" t="s">
        <v>29</v>
      </c>
      <c r="E94" s="178" t="s">
        <v>96</v>
      </c>
      <c r="F94" s="187">
        <f>1046063+8200</f>
        <v>1054263</v>
      </c>
      <c r="G94" s="187">
        <f>1046063+8200</f>
        <v>1054263</v>
      </c>
      <c r="H94" s="187">
        <v>818911</v>
      </c>
      <c r="I94" s="187">
        <v>26086</v>
      </c>
      <c r="J94" s="187"/>
      <c r="K94" s="72">
        <v>0</v>
      </c>
      <c r="L94" s="103">
        <v>0</v>
      </c>
      <c r="M94" s="103">
        <v>0</v>
      </c>
      <c r="N94" s="103">
        <v>0</v>
      </c>
      <c r="O94" s="103">
        <v>0</v>
      </c>
      <c r="P94" s="103">
        <v>0</v>
      </c>
      <c r="Q94" s="104">
        <v>0</v>
      </c>
      <c r="R94" s="74">
        <f t="shared" si="10"/>
        <v>1054263</v>
      </c>
    </row>
    <row r="95" spans="2:18" ht="39" customHeight="1">
      <c r="B95" s="197"/>
      <c r="C95" s="305" t="s">
        <v>30</v>
      </c>
      <c r="D95" s="306"/>
      <c r="E95" s="307" t="s">
        <v>118</v>
      </c>
      <c r="F95" s="274">
        <f>F96</f>
        <v>50000</v>
      </c>
      <c r="G95" s="274">
        <f>G96</f>
        <v>50000</v>
      </c>
      <c r="H95" s="274">
        <f>H96</f>
        <v>0</v>
      </c>
      <c r="I95" s="274">
        <f>I96</f>
        <v>0</v>
      </c>
      <c r="J95" s="274"/>
      <c r="K95" s="274">
        <f>K96</f>
        <v>0</v>
      </c>
      <c r="L95" s="274">
        <f>L96</f>
        <v>0</v>
      </c>
      <c r="M95" s="274">
        <f>M96</f>
        <v>0</v>
      </c>
      <c r="N95" s="274">
        <f>N96</f>
        <v>0</v>
      </c>
      <c r="O95" s="274">
        <f>O96</f>
        <v>0</v>
      </c>
      <c r="P95" s="274">
        <f>P96</f>
        <v>0</v>
      </c>
      <c r="Q95" s="274">
        <f>Q96</f>
        <v>0</v>
      </c>
      <c r="R95" s="74">
        <f t="shared" si="10"/>
        <v>50000</v>
      </c>
    </row>
    <row r="96" spans="2:18" ht="39" customHeight="1">
      <c r="B96" s="197" t="s">
        <v>189</v>
      </c>
      <c r="C96" s="197" t="s">
        <v>35</v>
      </c>
      <c r="D96" s="288" t="s">
        <v>33</v>
      </c>
      <c r="E96" s="308" t="s">
        <v>120</v>
      </c>
      <c r="F96" s="228">
        <v>50000</v>
      </c>
      <c r="G96" s="228">
        <v>50000</v>
      </c>
      <c r="H96" s="228">
        <v>0</v>
      </c>
      <c r="I96" s="309">
        <v>0</v>
      </c>
      <c r="J96" s="268"/>
      <c r="K96" s="79">
        <v>0</v>
      </c>
      <c r="L96" s="98">
        <v>0</v>
      </c>
      <c r="M96" s="98">
        <v>0</v>
      </c>
      <c r="N96" s="98">
        <v>0</v>
      </c>
      <c r="O96" s="98">
        <v>0</v>
      </c>
      <c r="P96" s="98">
        <v>0</v>
      </c>
      <c r="Q96" s="99">
        <v>0</v>
      </c>
      <c r="R96" s="81">
        <f t="shared" si="10"/>
        <v>50000</v>
      </c>
    </row>
    <row r="97" spans="2:18" ht="39" customHeight="1">
      <c r="B97" s="310"/>
      <c r="C97" s="311" t="s">
        <v>36</v>
      </c>
      <c r="D97" s="312"/>
      <c r="E97" s="313" t="s">
        <v>97</v>
      </c>
      <c r="F97" s="314">
        <f>F98</f>
        <v>42200</v>
      </c>
      <c r="G97" s="314">
        <f>G98</f>
        <v>42200</v>
      </c>
      <c r="H97" s="314">
        <f>H98</f>
        <v>0</v>
      </c>
      <c r="I97" s="314">
        <f>I98</f>
        <v>0</v>
      </c>
      <c r="J97" s="314"/>
      <c r="K97" s="314">
        <f>K98</f>
        <v>0</v>
      </c>
      <c r="L97" s="314">
        <f>L98</f>
        <v>0</v>
      </c>
      <c r="M97" s="314">
        <f>M98</f>
        <v>0</v>
      </c>
      <c r="N97" s="314">
        <f>N98</f>
        <v>0</v>
      </c>
      <c r="O97" s="314">
        <f>O98</f>
        <v>0</v>
      </c>
      <c r="P97" s="314">
        <f>P98</f>
        <v>0</v>
      </c>
      <c r="Q97" s="314">
        <f>Q98</f>
        <v>0</v>
      </c>
      <c r="R97" s="109">
        <f t="shared" si="10"/>
        <v>42200</v>
      </c>
    </row>
    <row r="98" spans="2:18" ht="39" customHeight="1">
      <c r="B98" s="197" t="s">
        <v>190</v>
      </c>
      <c r="C98" s="197" t="s">
        <v>191</v>
      </c>
      <c r="D98" s="288" t="s">
        <v>50</v>
      </c>
      <c r="E98" s="304" t="s">
        <v>192</v>
      </c>
      <c r="F98" s="274">
        <v>42200</v>
      </c>
      <c r="G98" s="274">
        <v>42200</v>
      </c>
      <c r="H98" s="274">
        <v>0</v>
      </c>
      <c r="I98" s="315">
        <v>0</v>
      </c>
      <c r="J98" s="188"/>
      <c r="K98" s="63">
        <v>0</v>
      </c>
      <c r="L98" s="276">
        <v>0</v>
      </c>
      <c r="M98" s="276">
        <v>0</v>
      </c>
      <c r="N98" s="276">
        <v>0</v>
      </c>
      <c r="O98" s="276">
        <v>0</v>
      </c>
      <c r="P98" s="276">
        <v>0</v>
      </c>
      <c r="Q98" s="277">
        <v>0</v>
      </c>
      <c r="R98" s="74">
        <f t="shared" si="10"/>
        <v>42200</v>
      </c>
    </row>
    <row r="99" spans="2:18" ht="30" customHeight="1">
      <c r="B99" s="197" t="s">
        <v>193</v>
      </c>
      <c r="C99" s="290"/>
      <c r="D99" s="198"/>
      <c r="E99" s="316" t="s">
        <v>194</v>
      </c>
      <c r="F99" s="274">
        <f>F102</f>
        <v>1263283</v>
      </c>
      <c r="G99" s="274">
        <f>G102</f>
        <v>1263283</v>
      </c>
      <c r="H99" s="273">
        <f>H102</f>
        <v>959184</v>
      </c>
      <c r="I99" s="275">
        <f>I102</f>
        <v>32035</v>
      </c>
      <c r="J99" s="273"/>
      <c r="K99" s="63">
        <f>K102</f>
        <v>0</v>
      </c>
      <c r="L99" s="276">
        <v>0</v>
      </c>
      <c r="M99" s="276">
        <v>0</v>
      </c>
      <c r="N99" s="276">
        <v>0</v>
      </c>
      <c r="O99" s="276">
        <v>0</v>
      </c>
      <c r="P99" s="276">
        <v>0</v>
      </c>
      <c r="Q99" s="277">
        <v>0</v>
      </c>
      <c r="R99" s="65">
        <f t="shared" si="10"/>
        <v>1263283</v>
      </c>
    </row>
    <row r="100" spans="2:18" ht="18.75" customHeight="1">
      <c r="B100" s="290"/>
      <c r="C100" s="290"/>
      <c r="D100" s="198"/>
      <c r="E100" s="282" t="s">
        <v>111</v>
      </c>
      <c r="F100" s="187"/>
      <c r="G100" s="274"/>
      <c r="H100" s="273"/>
      <c r="I100" s="275"/>
      <c r="J100" s="273"/>
      <c r="K100" s="63"/>
      <c r="L100" s="276"/>
      <c r="M100" s="276"/>
      <c r="N100" s="276"/>
      <c r="O100" s="276"/>
      <c r="P100" s="276"/>
      <c r="Q100" s="277"/>
      <c r="R100" s="65"/>
    </row>
    <row r="101" spans="2:18" ht="30" customHeight="1">
      <c r="B101" s="317"/>
      <c r="C101" s="305" t="s">
        <v>26</v>
      </c>
      <c r="D101" s="306"/>
      <c r="E101" s="205" t="s">
        <v>94</v>
      </c>
      <c r="F101" s="274">
        <f>F102</f>
        <v>1263283</v>
      </c>
      <c r="G101" s="274">
        <f>G102</f>
        <v>1263283</v>
      </c>
      <c r="H101" s="274">
        <f>H102</f>
        <v>959184</v>
      </c>
      <c r="I101" s="274">
        <f>I102</f>
        <v>32035</v>
      </c>
      <c r="J101" s="274"/>
      <c r="K101" s="63">
        <f>K102</f>
        <v>0</v>
      </c>
      <c r="L101" s="63">
        <f>L102</f>
        <v>0</v>
      </c>
      <c r="M101" s="63">
        <f>M102</f>
        <v>0</v>
      </c>
      <c r="N101" s="63">
        <f>N102</f>
        <v>0</v>
      </c>
      <c r="O101" s="63">
        <f>O102</f>
        <v>0</v>
      </c>
      <c r="P101" s="63">
        <f>P102</f>
        <v>0</v>
      </c>
      <c r="Q101" s="64">
        <f>Q102</f>
        <v>0</v>
      </c>
      <c r="R101" s="65">
        <f aca="true" t="shared" si="11" ref="R101:R102">G101+K101</f>
        <v>1263283</v>
      </c>
    </row>
    <row r="102" spans="2:18" ht="42" customHeight="1">
      <c r="B102" s="318" t="s">
        <v>195</v>
      </c>
      <c r="C102" s="318" t="s">
        <v>28</v>
      </c>
      <c r="D102" s="242" t="s">
        <v>29</v>
      </c>
      <c r="E102" s="319" t="s">
        <v>96</v>
      </c>
      <c r="F102" s="320">
        <f>1250983+12300</f>
        <v>1263283</v>
      </c>
      <c r="G102" s="320">
        <f>1250983+12300</f>
        <v>1263283</v>
      </c>
      <c r="H102" s="321">
        <v>959184</v>
      </c>
      <c r="I102" s="269">
        <v>32035</v>
      </c>
      <c r="J102" s="268"/>
      <c r="K102" s="79">
        <v>0</v>
      </c>
      <c r="L102" s="98">
        <v>0</v>
      </c>
      <c r="M102" s="98">
        <v>0</v>
      </c>
      <c r="N102" s="98">
        <v>0</v>
      </c>
      <c r="O102" s="98">
        <v>0</v>
      </c>
      <c r="P102" s="98">
        <v>0</v>
      </c>
      <c r="Q102" s="99">
        <v>0</v>
      </c>
      <c r="R102" s="81">
        <f t="shared" si="11"/>
        <v>1263283</v>
      </c>
    </row>
    <row r="103" spans="2:18" ht="32.25" customHeight="1">
      <c r="B103" s="322"/>
      <c r="C103" s="323"/>
      <c r="D103" s="324"/>
      <c r="E103" s="160" t="s">
        <v>81</v>
      </c>
      <c r="F103" s="137">
        <f>F99+F91+F85+F31+F25+F14</f>
        <v>299968282</v>
      </c>
      <c r="G103" s="137">
        <f>G99+G91+G85+G31+G25+G14</f>
        <v>299968282</v>
      </c>
      <c r="H103" s="137">
        <f>H99+H91+H85+H31+H25+H14</f>
        <v>19145934</v>
      </c>
      <c r="I103" s="137">
        <f>I99+I91+I85+I31+I25+I14</f>
        <v>1323382</v>
      </c>
      <c r="J103" s="137"/>
      <c r="K103" s="137">
        <f>K14+K25+K31+K85+K91+K99</f>
        <v>84481</v>
      </c>
      <c r="L103" s="137">
        <f>L14+L25+L31+L85+L91+L99</f>
        <v>84481</v>
      </c>
      <c r="M103" s="137">
        <f>M14+M25+M31+M85+M91+M99</f>
        <v>42808</v>
      </c>
      <c r="N103" s="137">
        <f>N14+N25+N31+N85+N91+N99</f>
        <v>0</v>
      </c>
      <c r="O103" s="137">
        <f>O14+O25+O31+O85+O91+O99</f>
        <v>0</v>
      </c>
      <c r="P103" s="137">
        <f>P14+P25+P31+P85+P91+P99</f>
        <v>0</v>
      </c>
      <c r="Q103" s="67">
        <f>Q14+Q25+Q31+Q85+Q91+Q99</f>
        <v>0</v>
      </c>
      <c r="R103" s="325">
        <f>R14+R31+R85+R91+R99+R25</f>
        <v>300052763</v>
      </c>
    </row>
    <row r="104" spans="2:18" ht="18" customHeight="1">
      <c r="B104" s="138"/>
      <c r="C104" s="138"/>
      <c r="D104" s="139"/>
      <c r="E104" s="140"/>
      <c r="F104" s="141"/>
      <c r="G104" s="141"/>
      <c r="H104" s="141"/>
      <c r="I104" s="141"/>
      <c r="J104" s="141"/>
      <c r="K104" s="141"/>
      <c r="L104" s="141"/>
      <c r="M104" s="142"/>
      <c r="N104" s="141"/>
      <c r="O104" s="143"/>
      <c r="P104" s="143"/>
      <c r="Q104" s="141"/>
      <c r="R104" s="143"/>
    </row>
    <row r="105" spans="2:18" ht="15.75" customHeight="1">
      <c r="B105" s="138"/>
      <c r="C105" s="138"/>
      <c r="D105" s="139"/>
      <c r="E105" s="140"/>
      <c r="F105" s="144"/>
      <c r="G105" s="144"/>
      <c r="H105" s="144"/>
      <c r="I105" s="144"/>
      <c r="J105" s="144"/>
      <c r="K105" s="144"/>
      <c r="L105" s="144"/>
      <c r="M105" s="138"/>
      <c r="N105" s="144"/>
      <c r="O105" s="145"/>
      <c r="P105" s="145"/>
      <c r="Q105" s="144"/>
      <c r="R105" s="145"/>
    </row>
    <row r="106" spans="2:18" ht="16.5" customHeight="1">
      <c r="B106" s="138"/>
      <c r="C106" s="138"/>
      <c r="D106" s="139"/>
      <c r="E106" s="140"/>
      <c r="F106" s="138"/>
      <c r="G106" s="138"/>
      <c r="H106" s="145"/>
      <c r="I106" s="145"/>
      <c r="J106" s="145"/>
      <c r="K106" s="146"/>
      <c r="L106" s="146"/>
      <c r="M106" s="144"/>
      <c r="N106" s="144"/>
      <c r="O106" s="138"/>
      <c r="P106" s="138"/>
      <c r="Q106" s="138"/>
      <c r="R106" s="138"/>
    </row>
    <row r="107" spans="2:18" ht="26.25" customHeight="1">
      <c r="B107" s="138"/>
      <c r="C107" s="138"/>
      <c r="D107" s="139"/>
      <c r="E107" s="147" t="s">
        <v>196</v>
      </c>
      <c r="F107" s="148"/>
      <c r="G107" s="148"/>
      <c r="H107" s="148"/>
      <c r="I107" s="148"/>
      <c r="J107" s="148"/>
      <c r="K107" s="149"/>
      <c r="L107" s="149" t="s">
        <v>83</v>
      </c>
      <c r="M107" s="144"/>
      <c r="N107" s="144"/>
      <c r="O107" s="138"/>
      <c r="P107" s="138"/>
      <c r="Q107" s="138"/>
      <c r="R107" s="138"/>
    </row>
    <row r="108" spans="2:18" ht="27.75" customHeight="1">
      <c r="B108" s="138"/>
      <c r="C108" s="138"/>
      <c r="D108" s="139"/>
      <c r="E108" s="140"/>
      <c r="F108" s="138"/>
      <c r="G108" s="138"/>
      <c r="H108" s="145"/>
      <c r="I108" s="145"/>
      <c r="J108" s="145"/>
      <c r="K108" s="146"/>
      <c r="L108" s="146"/>
      <c r="M108" s="144"/>
      <c r="N108" s="144"/>
      <c r="O108" s="138"/>
      <c r="P108" s="138"/>
      <c r="Q108" s="138"/>
      <c r="R108" s="138"/>
    </row>
    <row r="109" ht="20.25" customHeight="1">
      <c r="D109" s="326"/>
    </row>
    <row r="110" spans="4:18" ht="28.5" customHeight="1">
      <c r="D110" s="326"/>
      <c r="F110" s="327"/>
      <c r="G110" s="327"/>
      <c r="H110" s="327"/>
      <c r="I110" s="327"/>
      <c r="J110" s="327"/>
      <c r="K110" s="327"/>
      <c r="L110" s="327"/>
      <c r="M110" s="327"/>
      <c r="N110" s="327"/>
      <c r="O110" s="327"/>
      <c r="P110" s="327"/>
      <c r="Q110" s="327"/>
      <c r="R110" s="327"/>
    </row>
    <row r="111" spans="4:18" ht="26.25" customHeight="1">
      <c r="D111" s="326"/>
      <c r="E111" s="2" t="s">
        <v>197</v>
      </c>
      <c r="F111" s="327"/>
      <c r="G111" s="327"/>
      <c r="H111" s="327"/>
      <c r="I111" s="327"/>
      <c r="J111" s="327"/>
      <c r="K111" s="327"/>
      <c r="L111" s="327"/>
      <c r="M111" s="327"/>
      <c r="N111" s="327"/>
      <c r="O111" s="327"/>
      <c r="P111" s="327"/>
      <c r="Q111" s="327"/>
      <c r="R111" s="327"/>
    </row>
    <row r="113" ht="28.5" customHeight="1"/>
    <row r="114" ht="29.25" customHeight="1"/>
    <row r="115" ht="35.25" customHeight="1"/>
    <row r="116" ht="25.5" customHeight="1"/>
    <row r="117" ht="33" customHeight="1"/>
    <row r="118" ht="33" customHeight="1"/>
    <row r="119" ht="37.5" customHeight="1"/>
    <row r="120" ht="37.5" customHeight="1"/>
    <row r="121" ht="33.75" customHeight="1"/>
    <row r="122" ht="33.75" customHeight="1"/>
    <row r="123" ht="29.25" customHeight="1"/>
    <row r="124" ht="32.25" customHeight="1"/>
    <row r="125" ht="37.5" customHeight="1"/>
    <row r="126" ht="37.5" customHeight="1"/>
    <row r="127" ht="45.75" customHeight="1"/>
    <row r="128" ht="28.5" customHeight="1"/>
    <row r="129" ht="45.75" customHeight="1"/>
    <row r="130" ht="25.5" customHeight="1"/>
    <row r="131" ht="25.5" customHeight="1"/>
    <row r="132" ht="25.5" customHeight="1"/>
    <row r="133" ht="25.5" customHeight="1"/>
    <row r="134" ht="25.5" customHeight="1"/>
    <row r="135" ht="33" customHeight="1"/>
    <row r="136" ht="25.5" customHeight="1"/>
    <row r="137" ht="25.5" customHeight="1"/>
    <row r="138" ht="34.5" customHeight="1"/>
    <row r="139" ht="23.25" customHeight="1"/>
    <row r="140" ht="26.25" customHeight="1"/>
    <row r="141" ht="45" customHeight="1"/>
    <row r="142" ht="31.5" customHeight="1"/>
    <row r="143" ht="24" customHeight="1"/>
    <row r="144" ht="33.75" customHeight="1"/>
    <row r="145" ht="31.5" customHeight="1"/>
    <row r="146" ht="24" customHeight="1"/>
    <row r="147" ht="20.25" customHeight="1"/>
    <row r="148" ht="22.5" customHeight="1"/>
    <row r="149" ht="17.25" customHeight="1"/>
    <row r="150" ht="18.75" customHeight="1"/>
  </sheetData>
  <sheetProtection selectLockedCells="1" selectUnlockedCells="1"/>
  <mergeCells count="27">
    <mergeCell ref="B9:B12"/>
    <mergeCell ref="D9:D12"/>
    <mergeCell ref="E9:E12"/>
    <mergeCell ref="F9:J9"/>
    <mergeCell ref="K9:Q9"/>
    <mergeCell ref="R9:R12"/>
    <mergeCell ref="F10:F12"/>
    <mergeCell ref="G10:I10"/>
    <mergeCell ref="J10:J12"/>
    <mergeCell ref="K10:K12"/>
    <mergeCell ref="L10:L12"/>
    <mergeCell ref="M10:N10"/>
    <mergeCell ref="O10:O12"/>
    <mergeCell ref="P10:Q10"/>
    <mergeCell ref="G11:G12"/>
    <mergeCell ref="H11:H12"/>
    <mergeCell ref="I11:I12"/>
    <mergeCell ref="M11:M12"/>
    <mergeCell ref="N11:N12"/>
    <mergeCell ref="P11:P12"/>
    <mergeCell ref="B36:B37"/>
    <mergeCell ref="C36:C37"/>
    <mergeCell ref="B74:B75"/>
    <mergeCell ref="C74:C75"/>
    <mergeCell ref="B79:B80"/>
    <mergeCell ref="C79:C80"/>
    <mergeCell ref="B81:B82"/>
  </mergeCells>
  <printOptions/>
  <pageMargins left="0.24027777777777778" right="0.1597222222222222" top="0.32013888888888886" bottom="0.20972222222222223" header="0.5118055555555555" footer="0.5118055555555555"/>
  <pageSetup horizontalDpi="300" verticalDpi="300" orientation="landscape" paperSize="9" scale="49"/>
  <rowBreaks count="4" manualBreakCount="4">
    <brk id="35" max="255" man="1"/>
    <brk id="47" max="255" man="1"/>
    <brk id="68" max="255" man="1"/>
    <brk id="96"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2017-06-06T06:50:50Z</cp:lastPrinted>
  <dcterms:created xsi:type="dcterms:W3CDTF">2016-03-21T14:24:29Z</dcterms:created>
  <dcterms:modified xsi:type="dcterms:W3CDTF">2017-06-12T13:48:50Z</dcterms:modified>
  <cp:category/>
  <cp:version/>
  <cp:contentType/>
  <cp:contentStatus/>
</cp:coreProperties>
</file>