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410" windowHeight="9315" activeTab="0"/>
  </bookViews>
  <sheets>
    <sheet name="Додаток 2" sheetId="1" r:id="rId1"/>
    <sheet name="Додаток 3" sheetId="2" r:id="rId2"/>
  </sheets>
  <definedNames>
    <definedName name="_xlnm.Print_Area" localSheetId="0">'Додаток 2'!$A$1:$Q$103</definedName>
    <definedName name="_xlnm.Print_Area" localSheetId="1">'Додаток 3'!$A$1:$R$126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<sst xmlns="http://schemas.openxmlformats.org/spreadsheetml/2006/main" count="355" uniqueCount="216">
  <si>
    <t>Додаток 3</t>
  </si>
  <si>
    <t>до рішення районної у місті ради</t>
  </si>
  <si>
    <t>від________________№________</t>
  </si>
  <si>
    <t xml:space="preserve"> Загальний  фонд</t>
  </si>
  <si>
    <t>Спеціальний фонд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</si>
  <si>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</si>
  <si>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</si>
  <si>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</si>
  <si>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</si>
  <si>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</si>
  <si>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 xml:space="preserve"> видатки розвитку</t>
  </si>
  <si>
    <t xml:space="preserve">         з них</t>
  </si>
  <si>
    <t>видатки споживання</t>
  </si>
  <si>
    <t>оплата праці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</si>
  <si>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</si>
  <si>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</si>
  <si>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</si>
  <si>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</si>
  <si>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</si>
  <si>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</si>
  <si>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</si>
  <si>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</si>
  <si>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</si>
  <si>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</si>
  <si>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</si>
  <si>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</si>
  <si>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</si>
  <si>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</si>
  <si>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</si>
  <si>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</si>
  <si>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</si>
  <si>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</si>
  <si>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</si>
  <si>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</si>
  <si>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</si>
  <si>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</si>
  <si>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</si>
  <si>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</si>
  <si>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</si>
  <si>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</si>
  <si>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>Додаток 2</t>
  </si>
  <si>
    <t xml:space="preserve">                                          Видатки спеціального фонду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</si>
  <si>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</si>
  <si>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</si>
  <si>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</si>
  <si>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</si>
  <si>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</si>
  <si>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</si>
  <si>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</si>
  <si>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</si>
  <si>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</si>
  <si>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</si>
  <si>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</si>
  <si>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</si>
  <si>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</si>
  <si>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</si>
  <si>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</si>
  <si>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</si>
  <si>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</si>
  <si>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</si>
  <si>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</si>
  <si>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</si>
  <si>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</si>
  <si>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</si>
  <si>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</si>
  <si>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</si>
  <si>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</si>
  <si>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</si>
  <si>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</si>
  <si>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</si>
  <si>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</si>
  <si>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</si>
  <si>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</si>
  <si>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</si>
  <si>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</si>
  <si>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</si>
  <si>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</si>
  <si>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</si>
  <si>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</si>
  <si>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</si>
  <si>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</si>
  <si>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</si>
  <si>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</si>
  <si>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</si>
  <si>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</si>
  <si>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</si>
  <si>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</si>
  <si>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</si>
  <si>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</si>
  <si>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</si>
  <si>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</si>
  <si>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</si>
  <si>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</si>
  <si>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</si>
  <si>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</si>
  <si>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</si>
  <si>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</si>
  <si>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</si>
  <si>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</si>
  <si>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</si>
  <si>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</si>
  <si>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</si>
  <si>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</si>
  <si>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</si>
  <si>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</si>
  <si>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</si>
  <si>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</si>
  <si>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</si>
  <si>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</si>
  <si>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</si>
  <si>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</si>
  <si>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</si>
  <si>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</si>
  <si>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</si>
  <si>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</si>
  <si>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</si>
  <si>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</si>
  <si>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</si>
  <si>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</si>
  <si>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</si>
  <si>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</si>
  <si>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</si>
  <si>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</si>
  <si>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</si>
  <si>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</si>
  <si>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</si>
  <si>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</si>
  <si>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</si>
  <si>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</si>
  <si>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</si>
  <si>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</si>
  <si>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</si>
  <si>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</si>
  <si>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</si>
  <si>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</si>
  <si>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</si>
  <si>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</si>
  <si>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</si>
  <si>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</si>
  <si>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</si>
  <si>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</si>
  <si>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</si>
  <si>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</si>
  <si>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</si>
  <si>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</si>
  <si>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</si>
  <si>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</si>
  <si>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від_________________№________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</si>
  <si>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</si>
  <si>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</si>
  <si>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</si>
  <si>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</si>
  <si>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</si>
  <si>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</si>
  <si>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</si>
  <si>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</si>
  <si>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</si>
  <si>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</si>
  <si>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</si>
  <si>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</si>
  <si>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</si>
  <si>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</si>
  <si>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</si>
  <si>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</si>
  <si>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</si>
  <si>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</si>
  <si>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</si>
  <si>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</si>
  <si>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</si>
  <si>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</si>
  <si>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</si>
  <si>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</si>
  <si>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</si>
  <si>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</si>
  <si>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</si>
  <si>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</si>
  <si>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</si>
  <si>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</si>
  <si>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</si>
  <si>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</si>
  <si>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</si>
  <si>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</si>
  <si>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</si>
  <si>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</si>
  <si>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</si>
  <si>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</si>
  <si>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</si>
  <si>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</si>
  <si>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</si>
  <si>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</si>
  <si>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</si>
  <si>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</si>
  <si>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</si>
  <si>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</si>
  <si>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заходи у сфері соціального захисту і соціального забезпечення</t>
  </si>
  <si>
    <t xml:space="preserve">Розподіл видатків бюджету району у місті на 2018 рік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</si>
  <si>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</si>
  <si>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</si>
  <si>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</si>
  <si>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</si>
  <si>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</si>
  <si>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</si>
  <si>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</si>
  <si>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</si>
  <si>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</si>
  <si>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</si>
  <si>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</si>
  <si>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</si>
  <si>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</si>
  <si>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</si>
  <si>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Освіта, всього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</si>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</sst>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71"/>
  <sheetViews>
    <sheetView tabSelected="1" view="pageBreakPreview" zoomScale="75" zoomScaleNormal="75" zoomScaleSheetLayoutView="75" zoomScalePageLayoutView="0" workbookViewId="0" topLeftCell="F87">
      <selection activeCell="F72" sqref="F72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6.375" style="18" customWidth="1"/>
    <col min="5" max="5" width="16.75390625" style="4" customWidth="1"/>
    <col min="6" max="6" width="15.375" style="4" customWidth="1"/>
    <col min="7" max="7" width="12.2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2.875" style="4" customWidth="1"/>
    <col min="12" max="12" width="12.25390625" style="4" customWidth="1"/>
    <col min="13" max="13" width="12.125" style="4" customWidth="1"/>
    <col min="14" max="14" width="12.00390625" style="4" customWidth="1"/>
    <col min="15" max="15" width="11.00390625" style="4" customWidth="1"/>
    <col min="16" max="16" width="16.00390625" style="4" customWidth="1"/>
    <col min="17" max="17" width="14.625" style="4" customWidth="1"/>
    <col min="18" max="16384" width="9.125" style="1" customWidth="1"/>
  </cols>
  <sheetData>
    <row r="1" ht="12.75">
      <c r="O1" s="4" t="s">
        <v>40</v>
      </c>
    </row>
    <row r="2" ht="12.75">
      <c r="O2" s="4" t="s">
        <v>1</v>
      </c>
    </row>
    <row r="3" spans="1:15" ht="18.75" customHeight="1">
      <c r="A3" s="5"/>
      <c r="B3" s="5"/>
      <c r="O3" s="4" t="s">
        <v>147</v>
      </c>
    </row>
    <row r="4" ht="12.75"/>
    <row r="5" ht="12.75"/>
    <row r="6" spans="4:15" ht="21.75" customHeight="1">
      <c r="D6" s="98" t="s">
        <v>203</v>
      </c>
      <c r="E6" s="98"/>
      <c r="F6" s="98"/>
      <c r="G6" s="98"/>
      <c r="H6" s="98"/>
      <c r="I6" s="98"/>
      <c r="J6" s="98"/>
      <c r="K6" s="98"/>
      <c r="L6" s="98"/>
      <c r="M6" s="98"/>
      <c r="O6" s="6"/>
    </row>
    <row r="7" spans="4:15" ht="10.5" customHeight="1">
      <c r="D7" s="19"/>
      <c r="E7" s="6"/>
      <c r="F7" s="6"/>
      <c r="G7" s="6"/>
      <c r="H7" s="6"/>
      <c r="I7" s="6"/>
      <c r="J7" s="6"/>
      <c r="K7" s="6"/>
      <c r="L7" s="6"/>
      <c r="O7" s="6"/>
    </row>
    <row r="8" ht="10.5" customHeight="1" thickBot="1">
      <c r="Q8" s="28" t="s">
        <v>38</v>
      </c>
    </row>
    <row r="9" spans="1:17" ht="18" customHeight="1" thickBot="1">
      <c r="A9" s="96" t="s">
        <v>46</v>
      </c>
      <c r="B9" s="96" t="s">
        <v>43</v>
      </c>
      <c r="C9" s="96" t="s">
        <v>44</v>
      </c>
      <c r="D9" s="96" t="s">
        <v>47</v>
      </c>
      <c r="E9" s="94" t="s">
        <v>39</v>
      </c>
      <c r="F9" s="95"/>
      <c r="G9" s="95"/>
      <c r="H9" s="95"/>
      <c r="I9" s="95"/>
      <c r="J9" s="95" t="s">
        <v>41</v>
      </c>
      <c r="K9" s="97"/>
      <c r="L9" s="97"/>
      <c r="M9" s="97"/>
      <c r="N9" s="97"/>
      <c r="O9" s="97"/>
      <c r="P9" s="97"/>
      <c r="Q9" s="91" t="s">
        <v>5</v>
      </c>
    </row>
    <row r="10" spans="1:17" ht="12.75" customHeight="1" thickBot="1">
      <c r="A10" s="96"/>
      <c r="B10" s="97"/>
      <c r="C10" s="96"/>
      <c r="D10" s="96"/>
      <c r="E10" s="96" t="s">
        <v>6</v>
      </c>
      <c r="F10" s="100" t="s">
        <v>7</v>
      </c>
      <c r="G10" s="100"/>
      <c r="H10" s="100"/>
      <c r="I10" s="96" t="s">
        <v>8</v>
      </c>
      <c r="J10" s="96" t="s">
        <v>6</v>
      </c>
      <c r="K10" s="96" t="s">
        <v>12</v>
      </c>
      <c r="L10" s="97" t="s">
        <v>7</v>
      </c>
      <c r="M10" s="97"/>
      <c r="N10" s="96" t="s">
        <v>10</v>
      </c>
      <c r="O10" s="100" t="s">
        <v>11</v>
      </c>
      <c r="P10" s="100"/>
      <c r="Q10" s="92"/>
    </row>
    <row r="11" spans="1:17" ht="12.75" customHeight="1" thickBot="1">
      <c r="A11" s="96"/>
      <c r="B11" s="97"/>
      <c r="C11" s="96"/>
      <c r="D11" s="96"/>
      <c r="E11" s="97"/>
      <c r="F11" s="96" t="s">
        <v>12</v>
      </c>
      <c r="G11" s="96" t="s">
        <v>13</v>
      </c>
      <c r="H11" s="96" t="s">
        <v>212</v>
      </c>
      <c r="I11" s="99"/>
      <c r="J11" s="96"/>
      <c r="K11" s="96"/>
      <c r="L11" s="96" t="s">
        <v>14</v>
      </c>
      <c r="M11" s="96" t="s">
        <v>212</v>
      </c>
      <c r="N11" s="96"/>
      <c r="O11" s="96" t="s">
        <v>15</v>
      </c>
      <c r="P11" s="37" t="s">
        <v>16</v>
      </c>
      <c r="Q11" s="92"/>
    </row>
    <row r="12" spans="1:17" ht="183" customHeight="1" thickBot="1">
      <c r="A12" s="96"/>
      <c r="B12" s="97"/>
      <c r="C12" s="96"/>
      <c r="D12" s="96"/>
      <c r="E12" s="97"/>
      <c r="F12" s="96"/>
      <c r="G12" s="97"/>
      <c r="H12" s="97"/>
      <c r="I12" s="99"/>
      <c r="J12" s="96"/>
      <c r="K12" s="96"/>
      <c r="L12" s="97"/>
      <c r="M12" s="97"/>
      <c r="N12" s="96"/>
      <c r="O12" s="97"/>
      <c r="P12" s="35" t="s">
        <v>17</v>
      </c>
      <c r="Q12" s="93"/>
    </row>
    <row r="13" spans="1:17" ht="20.2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</row>
    <row r="14" spans="1:17" s="3" customFormat="1" ht="24" customHeight="1" thickBot="1">
      <c r="A14" s="48"/>
      <c r="B14" s="48" t="s">
        <v>49</v>
      </c>
      <c r="C14" s="59"/>
      <c r="D14" s="72" t="s">
        <v>35</v>
      </c>
      <c r="E14" s="60">
        <f>E15</f>
        <v>24927092</v>
      </c>
      <c r="F14" s="60">
        <f aca="true" t="shared" si="0" ref="F14:P14">F15</f>
        <v>24927092</v>
      </c>
      <c r="G14" s="60">
        <f t="shared" si="0"/>
        <v>17752912</v>
      </c>
      <c r="H14" s="60">
        <f t="shared" si="0"/>
        <v>1186422</v>
      </c>
      <c r="I14" s="60">
        <f t="shared" si="0"/>
        <v>0</v>
      </c>
      <c r="J14" s="60">
        <f t="shared" si="0"/>
        <v>13000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13000</v>
      </c>
      <c r="O14" s="60">
        <f t="shared" si="0"/>
        <v>13000</v>
      </c>
      <c r="P14" s="60">
        <f t="shared" si="0"/>
        <v>13000</v>
      </c>
      <c r="Q14" s="60">
        <f>E14+J14</f>
        <v>24940092</v>
      </c>
    </row>
    <row r="15" spans="1:17" ht="47.25" customHeight="1" thickBot="1">
      <c r="A15" s="39"/>
      <c r="B15" s="39" t="s">
        <v>80</v>
      </c>
      <c r="C15" s="39" t="s">
        <v>20</v>
      </c>
      <c r="D15" s="83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8">
        <f>'Додаток 3'!F17+'Додаток 3'!F32+'Додаток 3'!F102+'Додаток 3'!F111+'Додаток 3'!F121</f>
        <v>24927092</v>
      </c>
      <c r="F15" s="58">
        <f>'Додаток 3'!G17+'Додаток 3'!G32+'Додаток 3'!G102+'Додаток 3'!G111+'Додаток 3'!G121</f>
        <v>24927092</v>
      </c>
      <c r="G15" s="58">
        <f>'Додаток 3'!H17+'Додаток 3'!H32+'Додаток 3'!H102+'Додаток 3'!H111+'Додаток 3'!H121</f>
        <v>17752912</v>
      </c>
      <c r="H15" s="58">
        <f>'Додаток 3'!I17+'Додаток 3'!I32+'Додаток 3'!I102+'Додаток 3'!I111+'Додаток 3'!I121</f>
        <v>1186422</v>
      </c>
      <c r="I15" s="58">
        <f>'Додаток 3'!J17+'Додаток 3'!J32+'Додаток 3'!J102+'Додаток 3'!J111+'Додаток 3'!J121</f>
        <v>0</v>
      </c>
      <c r="J15" s="58">
        <f>'Додаток 3'!K17+'Додаток 3'!K32+'Додаток 3'!K102+'Додаток 3'!K111+'Додаток 3'!K121</f>
        <v>13000</v>
      </c>
      <c r="K15" s="58">
        <f>'Додаток 3'!L17+'Додаток 3'!L32+'Додаток 3'!L102+'Додаток 3'!L111+'Додаток 3'!L121</f>
        <v>0</v>
      </c>
      <c r="L15" s="58">
        <f>'Додаток 3'!M17+'Додаток 3'!M32+'Додаток 3'!M102+'Додаток 3'!M111+'Додаток 3'!M121</f>
        <v>0</v>
      </c>
      <c r="M15" s="58">
        <f>'Додаток 3'!N17+'Додаток 3'!N32+'Додаток 3'!N102+'Додаток 3'!N111+'Додаток 3'!N121</f>
        <v>0</v>
      </c>
      <c r="N15" s="58">
        <f>'Додаток 3'!O17+'Додаток 3'!O32+'Додаток 3'!O102+'Додаток 3'!O111+'Додаток 3'!O121</f>
        <v>13000</v>
      </c>
      <c r="O15" s="58">
        <f>'Додаток 3'!P17+'Додаток 3'!P32+'Додаток 3'!P102+'Додаток 3'!P111+'Додаток 3'!P121</f>
        <v>13000</v>
      </c>
      <c r="P15" s="58">
        <f>'Додаток 3'!Q17+'Додаток 3'!Q32+'Додаток 3'!Q102+'Додаток 3'!Q111+'Додаток 3'!Q121</f>
        <v>13000</v>
      </c>
      <c r="Q15" s="58">
        <f aca="true" t="shared" si="1" ref="Q15:Q78">E15+J15</f>
        <v>24940092</v>
      </c>
    </row>
    <row r="16" spans="1:17" ht="26.25" customHeight="1" thickBot="1">
      <c r="A16" s="39"/>
      <c r="B16" s="48" t="s">
        <v>205</v>
      </c>
      <c r="C16" s="39"/>
      <c r="D16" s="72" t="s">
        <v>210</v>
      </c>
      <c r="E16" s="60">
        <f>F16</f>
        <v>50000</v>
      </c>
      <c r="F16" s="60">
        <f>F17</f>
        <v>50000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0">
        <f t="shared" si="1"/>
        <v>50000</v>
      </c>
    </row>
    <row r="17" spans="1:17" ht="50.25" customHeight="1" thickBot="1">
      <c r="A17" s="39"/>
      <c r="B17" s="39" t="s">
        <v>28</v>
      </c>
      <c r="C17" s="39" t="s">
        <v>208</v>
      </c>
      <c r="D17" s="83" t="s">
        <v>209</v>
      </c>
      <c r="E17" s="58">
        <f>F17</f>
        <v>50000</v>
      </c>
      <c r="F17" s="58">
        <v>50000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f t="shared" si="1"/>
        <v>50000</v>
      </c>
    </row>
    <row r="18" spans="1:17" s="54" customFormat="1" ht="18.75" customHeight="1" thickBot="1">
      <c r="A18" s="48"/>
      <c r="B18" s="48" t="s">
        <v>50</v>
      </c>
      <c r="C18" s="48"/>
      <c r="D18" s="72" t="s">
        <v>36</v>
      </c>
      <c r="E18" s="60">
        <f>E26+E28+E32+E34+E38+E40+E44+E46+E48+E50+E52+E54+E56+E60+E62+E64+E66+E68+E71+E74+E76+E78+E79+E81+E84+E88+E82</f>
        <v>359606032</v>
      </c>
      <c r="F18" s="60">
        <f aca="true" t="shared" si="2" ref="F18:P18">F26+F28+F32+F34+F38+F40+F44+F46+F48+F50+F52+F54+F56+F60+F62+F64+F66+F68+F71+F74+F76+F78+F79+F81+F84+F88+F82</f>
        <v>359606032</v>
      </c>
      <c r="G18" s="60">
        <f t="shared" si="2"/>
        <v>7325582</v>
      </c>
      <c r="H18" s="60">
        <f>H26+H28+H32+H34+H38+H40+H44+H46+H48+H50+H52+H54+H56+H60+H62+H64+H66+H68+H71+H74+H76+H78+H79+H81+H84+H88+H82</f>
        <v>269066</v>
      </c>
      <c r="I18" s="60">
        <f t="shared" si="2"/>
        <v>0</v>
      </c>
      <c r="J18" s="60">
        <f t="shared" si="2"/>
        <v>138739</v>
      </c>
      <c r="K18" s="60">
        <f t="shared" si="2"/>
        <v>87657</v>
      </c>
      <c r="L18" s="60">
        <f t="shared" si="2"/>
        <v>67014</v>
      </c>
      <c r="M18" s="60">
        <f t="shared" si="2"/>
        <v>0</v>
      </c>
      <c r="N18" s="60">
        <f t="shared" si="2"/>
        <v>51082</v>
      </c>
      <c r="O18" s="60">
        <f t="shared" si="2"/>
        <v>51082</v>
      </c>
      <c r="P18" s="60">
        <f t="shared" si="2"/>
        <v>51082</v>
      </c>
      <c r="Q18" s="60">
        <f t="shared" si="1"/>
        <v>359744771</v>
      </c>
    </row>
    <row r="19" spans="1:17" s="3" customFormat="1" ht="17.25" customHeight="1" thickBot="1">
      <c r="A19" s="48"/>
      <c r="B19" s="48"/>
      <c r="C19" s="48"/>
      <c r="D19" s="83" t="str">
        <f>'Додаток 3'!E34</f>
        <v>у тому числі за рахунок субвенції з міського бюджету </v>
      </c>
      <c r="E19" s="58">
        <f>E39+E41+E83+E89+E72</f>
        <v>4944623</v>
      </c>
      <c r="F19" s="58">
        <f aca="true" t="shared" si="3" ref="F19:Q19">F39+F41+F83+F89+F72</f>
        <v>4944623</v>
      </c>
      <c r="G19" s="58">
        <f t="shared" si="3"/>
        <v>721298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0</v>
      </c>
      <c r="N19" s="58">
        <f t="shared" si="3"/>
        <v>0</v>
      </c>
      <c r="O19" s="58">
        <f t="shared" si="3"/>
        <v>0</v>
      </c>
      <c r="P19" s="58">
        <f t="shared" si="3"/>
        <v>0</v>
      </c>
      <c r="Q19" s="58">
        <f t="shared" si="3"/>
        <v>4944623</v>
      </c>
    </row>
    <row r="20" spans="1:17" s="3" customFormat="1" ht="81" customHeight="1" thickBot="1">
      <c r="A20" s="48"/>
      <c r="B20" s="48"/>
      <c r="C20" s="48"/>
      <c r="D20" s="83" t="str">
        <f>'Додаток 3'!E35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0" s="58">
        <f>E29+E27</f>
        <v>164960300</v>
      </c>
      <c r="F20" s="58">
        <f aca="true" t="shared" si="4" ref="F20:P20">F29+F27</f>
        <v>164960300</v>
      </c>
      <c r="G20" s="58">
        <f t="shared" si="4"/>
        <v>0</v>
      </c>
      <c r="H20" s="58">
        <f t="shared" si="4"/>
        <v>0</v>
      </c>
      <c r="I20" s="58">
        <f t="shared" si="4"/>
        <v>0</v>
      </c>
      <c r="J20" s="58">
        <f t="shared" si="4"/>
        <v>0</v>
      </c>
      <c r="K20" s="58">
        <f t="shared" si="4"/>
        <v>0</v>
      </c>
      <c r="L20" s="58">
        <f t="shared" si="4"/>
        <v>0</v>
      </c>
      <c r="M20" s="58">
        <f t="shared" si="4"/>
        <v>0</v>
      </c>
      <c r="N20" s="58">
        <f t="shared" si="4"/>
        <v>0</v>
      </c>
      <c r="O20" s="58">
        <f t="shared" si="4"/>
        <v>0</v>
      </c>
      <c r="P20" s="58">
        <f t="shared" si="4"/>
        <v>0</v>
      </c>
      <c r="Q20" s="58">
        <f t="shared" si="1"/>
        <v>164960300</v>
      </c>
    </row>
    <row r="21" spans="1:17" s="3" customFormat="1" ht="48" customHeight="1" thickBot="1">
      <c r="A21" s="48"/>
      <c r="B21" s="48"/>
      <c r="C21" s="48"/>
      <c r="D21" s="83" t="str">
        <f>'Додаток 3'!E36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58">
        <f>E33+E35</f>
        <v>30203</v>
      </c>
      <c r="F21" s="58">
        <f aca="true" t="shared" si="5" ref="F21:P21">F33+F35</f>
        <v>30203</v>
      </c>
      <c r="G21" s="58">
        <f t="shared" si="5"/>
        <v>0</v>
      </c>
      <c r="H21" s="58">
        <f t="shared" si="5"/>
        <v>0</v>
      </c>
      <c r="I21" s="58">
        <f t="shared" si="5"/>
        <v>0</v>
      </c>
      <c r="J21" s="58">
        <f t="shared" si="5"/>
        <v>0</v>
      </c>
      <c r="K21" s="58">
        <f t="shared" si="5"/>
        <v>0</v>
      </c>
      <c r="L21" s="58">
        <f t="shared" si="5"/>
        <v>0</v>
      </c>
      <c r="M21" s="58">
        <f t="shared" si="5"/>
        <v>0</v>
      </c>
      <c r="N21" s="58">
        <f t="shared" si="5"/>
        <v>0</v>
      </c>
      <c r="O21" s="58">
        <f t="shared" si="5"/>
        <v>0</v>
      </c>
      <c r="P21" s="58">
        <f t="shared" si="5"/>
        <v>0</v>
      </c>
      <c r="Q21" s="58">
        <f t="shared" si="1"/>
        <v>30203</v>
      </c>
    </row>
    <row r="22" spans="1:17" s="3" customFormat="1" ht="132.75" customHeight="1" thickBot="1">
      <c r="A22" s="48"/>
      <c r="B22" s="48"/>
      <c r="C22" s="48"/>
      <c r="D22" s="83" t="str">
        <f>'Додаток 3'!E37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58">
        <f>E45+E47+E49+E51+E53+E55+E57+E61+E63+E65+E67+E69</f>
        <v>177129172</v>
      </c>
      <c r="F22" s="58">
        <f aca="true" t="shared" si="6" ref="F22:P22">F45+F47+F49+F51+F53+F55+F57+F61+F63+F65+F67+F69</f>
        <v>177129172</v>
      </c>
      <c r="G22" s="58">
        <f t="shared" si="6"/>
        <v>0</v>
      </c>
      <c r="H22" s="58">
        <f t="shared" si="6"/>
        <v>0</v>
      </c>
      <c r="I22" s="58">
        <f t="shared" si="6"/>
        <v>0</v>
      </c>
      <c r="J22" s="58">
        <f t="shared" si="6"/>
        <v>0</v>
      </c>
      <c r="K22" s="58">
        <f t="shared" si="6"/>
        <v>0</v>
      </c>
      <c r="L22" s="58">
        <f t="shared" si="6"/>
        <v>0</v>
      </c>
      <c r="M22" s="58">
        <f t="shared" si="6"/>
        <v>0</v>
      </c>
      <c r="N22" s="58">
        <f t="shared" si="6"/>
        <v>0</v>
      </c>
      <c r="O22" s="58">
        <f t="shared" si="6"/>
        <v>0</v>
      </c>
      <c r="P22" s="58">
        <f t="shared" si="6"/>
        <v>0</v>
      </c>
      <c r="Q22" s="58">
        <f t="shared" si="1"/>
        <v>177129172</v>
      </c>
    </row>
    <row r="23" spans="1:17" s="3" customFormat="1" ht="115.5" customHeight="1" thickBot="1">
      <c r="A23" s="48"/>
      <c r="B23" s="48"/>
      <c r="C23" s="48"/>
      <c r="D23" s="83" t="str">
        <f>'Додаток 3'!E38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3" s="58">
        <f>E85</f>
        <v>1424094</v>
      </c>
      <c r="F23" s="58">
        <f aca="true" t="shared" si="7" ref="F23:P23">F85</f>
        <v>1424094</v>
      </c>
      <c r="G23" s="58">
        <f t="shared" si="7"/>
        <v>0</v>
      </c>
      <c r="H23" s="58">
        <f t="shared" si="7"/>
        <v>0</v>
      </c>
      <c r="I23" s="58">
        <f t="shared" si="7"/>
        <v>0</v>
      </c>
      <c r="J23" s="58">
        <f t="shared" si="7"/>
        <v>0</v>
      </c>
      <c r="K23" s="58">
        <f t="shared" si="7"/>
        <v>0</v>
      </c>
      <c r="L23" s="58">
        <f t="shared" si="7"/>
        <v>0</v>
      </c>
      <c r="M23" s="58">
        <f t="shared" si="7"/>
        <v>0</v>
      </c>
      <c r="N23" s="58">
        <f t="shared" si="7"/>
        <v>0</v>
      </c>
      <c r="O23" s="58">
        <f t="shared" si="7"/>
        <v>0</v>
      </c>
      <c r="P23" s="58">
        <f t="shared" si="7"/>
        <v>0</v>
      </c>
      <c r="Q23" s="58">
        <f t="shared" si="1"/>
        <v>1424094</v>
      </c>
    </row>
    <row r="24" spans="1:17" s="32" customFormat="1" ht="47.25" customHeight="1" thickBot="1">
      <c r="A24" s="48"/>
      <c r="B24" s="48" t="s">
        <v>128</v>
      </c>
      <c r="C24" s="48"/>
      <c r="D24" s="72" t="s">
        <v>129</v>
      </c>
      <c r="E24" s="60">
        <f>E26+E28</f>
        <v>164960300</v>
      </c>
      <c r="F24" s="60">
        <f aca="true" t="shared" si="8" ref="F24:P24">F26+F28</f>
        <v>164960300</v>
      </c>
      <c r="G24" s="60">
        <f t="shared" si="8"/>
        <v>0</v>
      </c>
      <c r="H24" s="60">
        <f t="shared" si="8"/>
        <v>0</v>
      </c>
      <c r="I24" s="60">
        <f t="shared" si="8"/>
        <v>0</v>
      </c>
      <c r="J24" s="60">
        <f t="shared" si="8"/>
        <v>0</v>
      </c>
      <c r="K24" s="60">
        <f t="shared" si="8"/>
        <v>0</v>
      </c>
      <c r="L24" s="60">
        <f t="shared" si="8"/>
        <v>0</v>
      </c>
      <c r="M24" s="60">
        <f t="shared" si="8"/>
        <v>0</v>
      </c>
      <c r="N24" s="60">
        <f t="shared" si="8"/>
        <v>0</v>
      </c>
      <c r="O24" s="60">
        <f t="shared" si="8"/>
        <v>0</v>
      </c>
      <c r="P24" s="60">
        <f t="shared" si="8"/>
        <v>0</v>
      </c>
      <c r="Q24" s="58">
        <f t="shared" si="1"/>
        <v>164960300</v>
      </c>
    </row>
    <row r="25" spans="1:17" s="30" customFormat="1" ht="80.25" customHeight="1" thickBot="1">
      <c r="A25" s="48"/>
      <c r="B25" s="48"/>
      <c r="C25" s="48"/>
      <c r="D25" s="83" t="str">
        <f>'Додаток 3'!E40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5" s="58">
        <f>E29+E27</f>
        <v>164960300</v>
      </c>
      <c r="F25" s="58">
        <f>F29+F27</f>
        <v>164960300</v>
      </c>
      <c r="G25" s="58">
        <f aca="true" t="shared" si="9" ref="G25:P25">G29</f>
        <v>0</v>
      </c>
      <c r="H25" s="58">
        <f t="shared" si="9"/>
        <v>0</v>
      </c>
      <c r="I25" s="58">
        <f t="shared" si="9"/>
        <v>0</v>
      </c>
      <c r="J25" s="58">
        <f t="shared" si="9"/>
        <v>0</v>
      </c>
      <c r="K25" s="58">
        <f t="shared" si="9"/>
        <v>0</v>
      </c>
      <c r="L25" s="58">
        <f t="shared" si="9"/>
        <v>0</v>
      </c>
      <c r="M25" s="58">
        <f t="shared" si="9"/>
        <v>0</v>
      </c>
      <c r="N25" s="58">
        <f t="shared" si="9"/>
        <v>0</v>
      </c>
      <c r="O25" s="58">
        <f t="shared" si="9"/>
        <v>0</v>
      </c>
      <c r="P25" s="58">
        <f t="shared" si="9"/>
        <v>0</v>
      </c>
      <c r="Q25" s="58">
        <f t="shared" si="1"/>
        <v>164960300</v>
      </c>
    </row>
    <row r="26" spans="1:107" s="3" customFormat="1" ht="36" customHeight="1" thickBot="1">
      <c r="A26" s="39"/>
      <c r="B26" s="39" t="s">
        <v>48</v>
      </c>
      <c r="C26" s="39" t="s">
        <v>26</v>
      </c>
      <c r="D26" s="83" t="str">
        <f>'Додаток 3'!E41</f>
        <v>Надання пільг на оплату житлово-комунальних послуг окремим категоріям громадян відповідно до законодавства</v>
      </c>
      <c r="E26" s="58">
        <f>'Додаток 3'!F41</f>
        <v>20400000</v>
      </c>
      <c r="F26" s="58">
        <f>'Додаток 3'!G41</f>
        <v>20400000</v>
      </c>
      <c r="G26" s="58">
        <f>'Додаток 3'!H41</f>
        <v>0</v>
      </c>
      <c r="H26" s="58">
        <f>'Додаток 3'!I41</f>
        <v>0</v>
      </c>
      <c r="I26" s="58">
        <f>'Додаток 3'!J41</f>
        <v>0</v>
      </c>
      <c r="J26" s="58">
        <f>'Додаток 3'!K41</f>
        <v>0</v>
      </c>
      <c r="K26" s="58">
        <f>'Додаток 3'!L41</f>
        <v>0</v>
      </c>
      <c r="L26" s="58">
        <f>'Додаток 3'!M41</f>
        <v>0</v>
      </c>
      <c r="M26" s="58">
        <f>'Додаток 3'!N41</f>
        <v>0</v>
      </c>
      <c r="N26" s="58">
        <f>'Додаток 3'!O41</f>
        <v>0</v>
      </c>
      <c r="O26" s="58">
        <f>'Додаток 3'!P41</f>
        <v>0</v>
      </c>
      <c r="P26" s="58">
        <f>'Додаток 3'!Q41</f>
        <v>0</v>
      </c>
      <c r="Q26" s="58">
        <f t="shared" si="1"/>
        <v>20400000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7" ht="84" customHeight="1" thickBot="1">
      <c r="A27" s="39"/>
      <c r="B27" s="39"/>
      <c r="C27" s="39"/>
      <c r="D27" s="83" t="str">
        <f>'Додаток 3'!E42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7" s="58">
        <f>'Додаток 3'!F42</f>
        <v>20400000</v>
      </c>
      <c r="F27" s="58">
        <f>'Додаток 3'!G42</f>
        <v>20400000</v>
      </c>
      <c r="G27" s="58">
        <f>'Додаток 3'!H42</f>
        <v>0</v>
      </c>
      <c r="H27" s="58">
        <f>'Додаток 3'!I42</f>
        <v>0</v>
      </c>
      <c r="I27" s="58">
        <f>'Додаток 3'!J42</f>
        <v>0</v>
      </c>
      <c r="J27" s="58">
        <f>'Додаток 3'!K42</f>
        <v>0</v>
      </c>
      <c r="K27" s="58">
        <f>'Додаток 3'!L42</f>
        <v>0</v>
      </c>
      <c r="L27" s="58">
        <f>'Додаток 3'!M42</f>
        <v>0</v>
      </c>
      <c r="M27" s="58">
        <f>'Додаток 3'!N42</f>
        <v>0</v>
      </c>
      <c r="N27" s="58">
        <f>'Додаток 3'!O42</f>
        <v>0</v>
      </c>
      <c r="O27" s="58">
        <f>'Додаток 3'!P42</f>
        <v>0</v>
      </c>
      <c r="P27" s="58">
        <f>'Додаток 3'!Q42</f>
        <v>0</v>
      </c>
      <c r="Q27" s="58">
        <f t="shared" si="1"/>
        <v>20400000</v>
      </c>
    </row>
    <row r="28" spans="1:17" ht="32.25" customHeight="1" thickBot="1">
      <c r="A28" s="41"/>
      <c r="B28" s="41" t="s">
        <v>54</v>
      </c>
      <c r="C28" s="39" t="s">
        <v>28</v>
      </c>
      <c r="D28" s="87" t="str">
        <f>'Додаток 3'!E43</f>
        <v>Надання субсидій  населенню для відшкодування витрат на оплату житлово-комунальних послуг</v>
      </c>
      <c r="E28" s="58">
        <f>'Додаток 3'!F43</f>
        <v>144560300</v>
      </c>
      <c r="F28" s="58">
        <f>'Додаток 3'!G43</f>
        <v>144560300</v>
      </c>
      <c r="G28" s="58">
        <f>'Додаток 3'!H43</f>
        <v>0</v>
      </c>
      <c r="H28" s="58">
        <f>'Додаток 3'!I43</f>
        <v>0</v>
      </c>
      <c r="I28" s="58">
        <f>'Додаток 3'!J43</f>
        <v>0</v>
      </c>
      <c r="J28" s="58">
        <f>'Додаток 3'!K43</f>
        <v>0</v>
      </c>
      <c r="K28" s="58">
        <f>'Додаток 3'!L43</f>
        <v>0</v>
      </c>
      <c r="L28" s="58">
        <f>'Додаток 3'!M43</f>
        <v>0</v>
      </c>
      <c r="M28" s="58">
        <f>'Додаток 3'!N43</f>
        <v>0</v>
      </c>
      <c r="N28" s="58">
        <f>'Додаток 3'!O43</f>
        <v>0</v>
      </c>
      <c r="O28" s="58">
        <f>'Додаток 3'!P43</f>
        <v>0</v>
      </c>
      <c r="P28" s="58">
        <f>'Додаток 3'!Q43</f>
        <v>0</v>
      </c>
      <c r="Q28" s="58">
        <f t="shared" si="1"/>
        <v>144560300</v>
      </c>
    </row>
    <row r="29" spans="1:17" ht="83.25" customHeight="1" thickBot="1">
      <c r="A29" s="35"/>
      <c r="B29" s="35"/>
      <c r="C29" s="47"/>
      <c r="D29" s="87" t="str">
        <f>'Додаток 3'!E44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9" s="58">
        <f>'Додаток 3'!F44</f>
        <v>144560300</v>
      </c>
      <c r="F29" s="58">
        <f>'Додаток 3'!G44</f>
        <v>144560300</v>
      </c>
      <c r="G29" s="58">
        <f>'Додаток 3'!H44</f>
        <v>0</v>
      </c>
      <c r="H29" s="58">
        <f>'Додаток 3'!I44</f>
        <v>0</v>
      </c>
      <c r="I29" s="58">
        <f>'Додаток 3'!J44</f>
        <v>0</v>
      </c>
      <c r="J29" s="58">
        <f>'Додаток 3'!K44</f>
        <v>0</v>
      </c>
      <c r="K29" s="58">
        <f>'Додаток 3'!L44</f>
        <v>0</v>
      </c>
      <c r="L29" s="58">
        <f>'Додаток 3'!M44</f>
        <v>0</v>
      </c>
      <c r="M29" s="58">
        <f>'Додаток 3'!N44</f>
        <v>0</v>
      </c>
      <c r="N29" s="58">
        <f>'Додаток 3'!O44</f>
        <v>0</v>
      </c>
      <c r="O29" s="58">
        <f>'Додаток 3'!P44</f>
        <v>0</v>
      </c>
      <c r="P29" s="58">
        <f>'Додаток 3'!Q44</f>
        <v>0</v>
      </c>
      <c r="Q29" s="58">
        <f t="shared" si="1"/>
        <v>144560300</v>
      </c>
    </row>
    <row r="30" spans="1:18" s="32" customFormat="1" ht="36.75" customHeight="1" thickBot="1">
      <c r="A30" s="48"/>
      <c r="B30" s="48" t="s">
        <v>130</v>
      </c>
      <c r="C30" s="48"/>
      <c r="D30" s="72" t="s">
        <v>131</v>
      </c>
      <c r="E30" s="60">
        <f>E32+E34</f>
        <v>30203</v>
      </c>
      <c r="F30" s="60">
        <f aca="true" t="shared" si="10" ref="F30:P30">F32+F34</f>
        <v>30203</v>
      </c>
      <c r="G30" s="60">
        <f t="shared" si="10"/>
        <v>0</v>
      </c>
      <c r="H30" s="60">
        <f t="shared" si="10"/>
        <v>0</v>
      </c>
      <c r="I30" s="60">
        <f t="shared" si="10"/>
        <v>0</v>
      </c>
      <c r="J30" s="60">
        <f t="shared" si="10"/>
        <v>0</v>
      </c>
      <c r="K30" s="60">
        <f t="shared" si="10"/>
        <v>0</v>
      </c>
      <c r="L30" s="60">
        <f t="shared" si="10"/>
        <v>0</v>
      </c>
      <c r="M30" s="60">
        <f t="shared" si="10"/>
        <v>0</v>
      </c>
      <c r="N30" s="60">
        <f t="shared" si="10"/>
        <v>0</v>
      </c>
      <c r="O30" s="60">
        <f t="shared" si="10"/>
        <v>0</v>
      </c>
      <c r="P30" s="60">
        <f t="shared" si="10"/>
        <v>0</v>
      </c>
      <c r="Q30" s="60">
        <f t="shared" si="1"/>
        <v>30203</v>
      </c>
      <c r="R30" s="77"/>
    </row>
    <row r="31" spans="1:18" s="30" customFormat="1" ht="48" customHeight="1" thickBot="1">
      <c r="A31" s="39"/>
      <c r="B31" s="48"/>
      <c r="C31" s="48"/>
      <c r="D31" s="83" t="str">
        <f>'Додаток 3'!E46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58">
        <f>E33+E35</f>
        <v>30203</v>
      </c>
      <c r="F31" s="58">
        <f aca="true" t="shared" si="11" ref="F31:P31">F33+F35</f>
        <v>30203</v>
      </c>
      <c r="G31" s="58">
        <f t="shared" si="11"/>
        <v>0</v>
      </c>
      <c r="H31" s="58">
        <f t="shared" si="11"/>
        <v>0</v>
      </c>
      <c r="I31" s="58">
        <f t="shared" si="11"/>
        <v>0</v>
      </c>
      <c r="J31" s="58">
        <f t="shared" si="11"/>
        <v>0</v>
      </c>
      <c r="K31" s="58">
        <f t="shared" si="11"/>
        <v>0</v>
      </c>
      <c r="L31" s="58">
        <f t="shared" si="11"/>
        <v>0</v>
      </c>
      <c r="M31" s="58">
        <f t="shared" si="11"/>
        <v>0</v>
      </c>
      <c r="N31" s="58">
        <f t="shared" si="11"/>
        <v>0</v>
      </c>
      <c r="O31" s="58">
        <f t="shared" si="11"/>
        <v>0</v>
      </c>
      <c r="P31" s="58">
        <f t="shared" si="11"/>
        <v>0</v>
      </c>
      <c r="Q31" s="58">
        <f t="shared" si="1"/>
        <v>30203</v>
      </c>
      <c r="R31" s="31"/>
    </row>
    <row r="32" spans="1:17" ht="36.75" customHeight="1" thickBot="1">
      <c r="A32" s="39"/>
      <c r="B32" s="61" t="str">
        <f>'Додаток 3'!C47</f>
        <v>3021</v>
      </c>
      <c r="C32" s="61" t="str">
        <f>'Додаток 3'!D47</f>
        <v>1030</v>
      </c>
      <c r="D32" s="62" t="str">
        <f>'Додаток 3'!E47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58">
        <f>'Додаток 3'!F47</f>
        <v>0</v>
      </c>
      <c r="F32" s="58">
        <f>'Додаток 3'!G47</f>
        <v>0</v>
      </c>
      <c r="G32" s="58">
        <f>'Додаток 3'!H47</f>
        <v>0</v>
      </c>
      <c r="H32" s="58">
        <f>'Додаток 3'!I47</f>
        <v>0</v>
      </c>
      <c r="I32" s="58">
        <f>'Додаток 3'!J47</f>
        <v>0</v>
      </c>
      <c r="J32" s="58">
        <f>'Додаток 3'!K47</f>
        <v>0</v>
      </c>
      <c r="K32" s="58">
        <f>'Додаток 3'!L47</f>
        <v>0</v>
      </c>
      <c r="L32" s="58">
        <f>'Додаток 3'!M47</f>
        <v>0</v>
      </c>
      <c r="M32" s="58">
        <f>'Додаток 3'!N47</f>
        <v>0</v>
      </c>
      <c r="N32" s="58">
        <f>'Додаток 3'!O47</f>
        <v>0</v>
      </c>
      <c r="O32" s="58">
        <f>'Додаток 3'!P47</f>
        <v>0</v>
      </c>
      <c r="P32" s="58">
        <f>'Додаток 3'!Q47</f>
        <v>0</v>
      </c>
      <c r="Q32" s="58">
        <f t="shared" si="1"/>
        <v>0</v>
      </c>
    </row>
    <row r="33" spans="1:17" ht="49.5" customHeight="1" thickBot="1">
      <c r="A33" s="39"/>
      <c r="B33" s="39"/>
      <c r="C33" s="39"/>
      <c r="D33" s="62" t="str">
        <f>'Додаток 3'!E48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58">
        <f>'Додаток 3'!F48</f>
        <v>0</v>
      </c>
      <c r="F33" s="58">
        <f>'Додаток 3'!G48</f>
        <v>0</v>
      </c>
      <c r="G33" s="58">
        <f>'Додаток 3'!H48</f>
        <v>0</v>
      </c>
      <c r="H33" s="58">
        <f>'Додаток 3'!I48</f>
        <v>0</v>
      </c>
      <c r="I33" s="58">
        <f>'Додаток 3'!J48</f>
        <v>0</v>
      </c>
      <c r="J33" s="58">
        <f>'Додаток 3'!K48</f>
        <v>0</v>
      </c>
      <c r="K33" s="58">
        <f>'Додаток 3'!L48</f>
        <v>0</v>
      </c>
      <c r="L33" s="58">
        <f>'Додаток 3'!M48</f>
        <v>0</v>
      </c>
      <c r="M33" s="58">
        <f>'Додаток 3'!N48</f>
        <v>0</v>
      </c>
      <c r="N33" s="58">
        <f>'Додаток 3'!O48</f>
        <v>0</v>
      </c>
      <c r="O33" s="58">
        <f>'Додаток 3'!P48</f>
        <v>0</v>
      </c>
      <c r="P33" s="58">
        <f>'Додаток 3'!Q48</f>
        <v>0</v>
      </c>
      <c r="Q33" s="58">
        <f t="shared" si="1"/>
        <v>0</v>
      </c>
    </row>
    <row r="34" spans="1:17" ht="36" customHeight="1" thickBot="1">
      <c r="A34" s="39"/>
      <c r="B34" s="61" t="str">
        <f>'Додаток 3'!C49</f>
        <v>3022</v>
      </c>
      <c r="C34" s="61" t="str">
        <f>'Додаток 3'!D49</f>
        <v>1060</v>
      </c>
      <c r="D34" s="62" t="str">
        <f>'Додаток 3'!E49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58">
        <f>'Додаток 3'!F49</f>
        <v>30203</v>
      </c>
      <c r="F34" s="58">
        <f>'Додаток 3'!G49</f>
        <v>30203</v>
      </c>
      <c r="G34" s="58">
        <f>'Додаток 3'!H49</f>
        <v>0</v>
      </c>
      <c r="H34" s="58">
        <f>'Додаток 3'!I49</f>
        <v>0</v>
      </c>
      <c r="I34" s="58">
        <f>'Додаток 3'!J49</f>
        <v>0</v>
      </c>
      <c r="J34" s="58">
        <f>'Додаток 3'!K49</f>
        <v>0</v>
      </c>
      <c r="K34" s="58">
        <f>'Додаток 3'!L49</f>
        <v>0</v>
      </c>
      <c r="L34" s="58">
        <f>'Додаток 3'!M49</f>
        <v>0</v>
      </c>
      <c r="M34" s="58">
        <f>'Додаток 3'!N49</f>
        <v>0</v>
      </c>
      <c r="N34" s="58">
        <f>'Додаток 3'!O49</f>
        <v>0</v>
      </c>
      <c r="O34" s="58">
        <f>'Додаток 3'!P49</f>
        <v>0</v>
      </c>
      <c r="P34" s="58">
        <f>'Додаток 3'!Q49</f>
        <v>0</v>
      </c>
      <c r="Q34" s="58">
        <f t="shared" si="1"/>
        <v>30203</v>
      </c>
    </row>
    <row r="35" spans="1:17" ht="52.5" customHeight="1" thickBot="1">
      <c r="A35" s="39"/>
      <c r="B35" s="39"/>
      <c r="C35" s="39"/>
      <c r="D35" s="62" t="str">
        <f>'Додаток 3'!E50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5" s="58">
        <f>'Додаток 3'!F50</f>
        <v>30203</v>
      </c>
      <c r="F35" s="58">
        <f>'Додаток 3'!G50</f>
        <v>30203</v>
      </c>
      <c r="G35" s="58">
        <f>'Додаток 3'!H50</f>
        <v>0</v>
      </c>
      <c r="H35" s="58">
        <f>'Додаток 3'!I50</f>
        <v>0</v>
      </c>
      <c r="I35" s="58">
        <f>'Додаток 3'!J50</f>
        <v>0</v>
      </c>
      <c r="J35" s="58">
        <f>'Додаток 3'!K50</f>
        <v>0</v>
      </c>
      <c r="K35" s="58">
        <f>'Додаток 3'!L50</f>
        <v>0</v>
      </c>
      <c r="L35" s="58">
        <f>'Додаток 3'!M50</f>
        <v>0</v>
      </c>
      <c r="M35" s="58">
        <f>'Додаток 3'!N50</f>
        <v>0</v>
      </c>
      <c r="N35" s="58">
        <f>'Додаток 3'!O50</f>
        <v>0</v>
      </c>
      <c r="O35" s="58">
        <f>'Додаток 3'!P50</f>
        <v>0</v>
      </c>
      <c r="P35" s="58">
        <f>'Додаток 3'!Q50</f>
        <v>0</v>
      </c>
      <c r="Q35" s="58">
        <f t="shared" si="1"/>
        <v>30203</v>
      </c>
    </row>
    <row r="36" spans="1:17" s="32" customFormat="1" ht="49.5" customHeight="1" thickBot="1">
      <c r="A36" s="48"/>
      <c r="B36" s="48" t="s">
        <v>132</v>
      </c>
      <c r="C36" s="63"/>
      <c r="D36" s="72" t="s">
        <v>134</v>
      </c>
      <c r="E36" s="60">
        <f>'Додаток 3'!F51</f>
        <v>1495276</v>
      </c>
      <c r="F36" s="60">
        <f>'Додаток 3'!G51</f>
        <v>1495276</v>
      </c>
      <c r="G36" s="60">
        <f>'Додаток 3'!H51</f>
        <v>0</v>
      </c>
      <c r="H36" s="60">
        <f>'Додаток 3'!I51</f>
        <v>0</v>
      </c>
      <c r="I36" s="60">
        <f>'Додаток 3'!J51</f>
        <v>0</v>
      </c>
      <c r="J36" s="60">
        <f>'Додаток 3'!K51</f>
        <v>0</v>
      </c>
      <c r="K36" s="60">
        <f>'Додаток 3'!L51</f>
        <v>0</v>
      </c>
      <c r="L36" s="60">
        <f>'Додаток 3'!M51</f>
        <v>0</v>
      </c>
      <c r="M36" s="60">
        <f>'Додаток 3'!N51</f>
        <v>0</v>
      </c>
      <c r="N36" s="60">
        <f>'Додаток 3'!O51</f>
        <v>0</v>
      </c>
      <c r="O36" s="60">
        <f>'Додаток 3'!P51</f>
        <v>0</v>
      </c>
      <c r="P36" s="60">
        <f>'Додаток 3'!Q51</f>
        <v>0</v>
      </c>
      <c r="Q36" s="60">
        <f t="shared" si="1"/>
        <v>1495276</v>
      </c>
    </row>
    <row r="37" spans="1:17" s="30" customFormat="1" ht="17.25" customHeight="1" thickBot="1">
      <c r="A37" s="48"/>
      <c r="B37" s="48"/>
      <c r="C37" s="63"/>
      <c r="D37" s="83" t="str">
        <f>'Додаток 3'!E52</f>
        <v>у тому числі за рахунок  субвенції з міського бюджету </v>
      </c>
      <c r="E37" s="58">
        <f>E39+E41</f>
        <v>1495276</v>
      </c>
      <c r="F37" s="58">
        <f aca="true" t="shared" si="12" ref="F37:P37">F39+F41</f>
        <v>1495276</v>
      </c>
      <c r="G37" s="58">
        <f t="shared" si="12"/>
        <v>0</v>
      </c>
      <c r="H37" s="58">
        <f t="shared" si="12"/>
        <v>0</v>
      </c>
      <c r="I37" s="58">
        <f t="shared" si="12"/>
        <v>0</v>
      </c>
      <c r="J37" s="58">
        <f t="shared" si="12"/>
        <v>0</v>
      </c>
      <c r="K37" s="58">
        <f t="shared" si="12"/>
        <v>0</v>
      </c>
      <c r="L37" s="58">
        <f t="shared" si="12"/>
        <v>0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8">
        <f t="shared" si="12"/>
        <v>0</v>
      </c>
      <c r="Q37" s="58">
        <f t="shared" si="1"/>
        <v>1495276</v>
      </c>
    </row>
    <row r="38" spans="1:17" ht="23.25" customHeight="1" thickBot="1">
      <c r="A38" s="39"/>
      <c r="B38" s="61" t="str">
        <f>'Додаток 3'!C53</f>
        <v>3031</v>
      </c>
      <c r="C38" s="61" t="str">
        <f>'Додаток 3'!D53</f>
        <v>1030</v>
      </c>
      <c r="D38" s="62" t="str">
        <f>'Додаток 3'!E53</f>
        <v>Надання інших пільг окремим категоріям громадян відповідно до законодавства</v>
      </c>
      <c r="E38" s="58">
        <f>'Додаток 3'!F53</f>
        <v>143000</v>
      </c>
      <c r="F38" s="58">
        <f>'Додаток 3'!G53</f>
        <v>143000</v>
      </c>
      <c r="G38" s="58">
        <f>'Додаток 3'!H53</f>
        <v>0</v>
      </c>
      <c r="H38" s="58">
        <f>'Додаток 3'!I53</f>
        <v>0</v>
      </c>
      <c r="I38" s="58">
        <f>'Додаток 3'!J53</f>
        <v>0</v>
      </c>
      <c r="J38" s="58">
        <f>'Додаток 3'!K53</f>
        <v>0</v>
      </c>
      <c r="K38" s="58">
        <f>'Додаток 3'!L53</f>
        <v>0</v>
      </c>
      <c r="L38" s="58">
        <f>'Додаток 3'!M53</f>
        <v>0</v>
      </c>
      <c r="M38" s="58">
        <f>'Додаток 3'!N53</f>
        <v>0</v>
      </c>
      <c r="N38" s="58">
        <f>'Додаток 3'!O53</f>
        <v>0</v>
      </c>
      <c r="O38" s="58">
        <f>'Додаток 3'!P53</f>
        <v>0</v>
      </c>
      <c r="P38" s="58">
        <f>'Додаток 3'!Q53</f>
        <v>0</v>
      </c>
      <c r="Q38" s="58">
        <f t="shared" si="1"/>
        <v>143000</v>
      </c>
    </row>
    <row r="39" spans="1:17" ht="18.75" customHeight="1" thickBot="1">
      <c r="A39" s="39"/>
      <c r="B39" s="39"/>
      <c r="C39" s="39"/>
      <c r="D39" s="62" t="str">
        <f>'Додаток 3'!E54</f>
        <v>у тому числі за рахунок  субвенції з міського бюджету </v>
      </c>
      <c r="E39" s="58">
        <f>'Додаток 3'!F54</f>
        <v>143000</v>
      </c>
      <c r="F39" s="58">
        <f>'Додаток 3'!G54</f>
        <v>143000</v>
      </c>
      <c r="G39" s="58">
        <f>'Додаток 3'!H54</f>
        <v>0</v>
      </c>
      <c r="H39" s="58">
        <f>'Додаток 3'!I54</f>
        <v>0</v>
      </c>
      <c r="I39" s="58">
        <f>'Додаток 3'!J54</f>
        <v>0</v>
      </c>
      <c r="J39" s="58">
        <f>'Додаток 3'!K54</f>
        <v>0</v>
      </c>
      <c r="K39" s="58">
        <f>'Додаток 3'!L54</f>
        <v>0</v>
      </c>
      <c r="L39" s="58">
        <f>'Додаток 3'!M54</f>
        <v>0</v>
      </c>
      <c r="M39" s="58">
        <f>'Додаток 3'!N54</f>
        <v>0</v>
      </c>
      <c r="N39" s="58">
        <f>'Додаток 3'!O54</f>
        <v>0</v>
      </c>
      <c r="O39" s="58">
        <f>'Додаток 3'!P54</f>
        <v>0</v>
      </c>
      <c r="P39" s="58">
        <f>'Додаток 3'!Q54</f>
        <v>0</v>
      </c>
      <c r="Q39" s="58">
        <f t="shared" si="1"/>
        <v>143000</v>
      </c>
    </row>
    <row r="40" spans="1:17" ht="19.5" customHeight="1" thickBot="1">
      <c r="A40" s="41"/>
      <c r="B40" s="61" t="str">
        <f>'Додаток 3'!C55</f>
        <v>3032</v>
      </c>
      <c r="C40" s="61" t="str">
        <f>'Додаток 3'!D55</f>
        <v>1070</v>
      </c>
      <c r="D40" s="62" t="str">
        <f>'Додаток 3'!E55</f>
        <v>Надання пільг окремим категоріям громадян з оплати послуг зв'язку</v>
      </c>
      <c r="E40" s="58">
        <f>'Додаток 3'!F55</f>
        <v>1352276</v>
      </c>
      <c r="F40" s="58">
        <f>'Додаток 3'!G55</f>
        <v>1352276</v>
      </c>
      <c r="G40" s="58">
        <f>'Додаток 3'!H55</f>
        <v>0</v>
      </c>
      <c r="H40" s="58">
        <f>'Додаток 3'!I55</f>
        <v>0</v>
      </c>
      <c r="I40" s="58">
        <f>'Додаток 3'!J55</f>
        <v>0</v>
      </c>
      <c r="J40" s="58">
        <f>'Додаток 3'!K55</f>
        <v>0</v>
      </c>
      <c r="K40" s="58">
        <f>'Додаток 3'!L55</f>
        <v>0</v>
      </c>
      <c r="L40" s="58">
        <f>'Додаток 3'!M55</f>
        <v>0</v>
      </c>
      <c r="M40" s="58">
        <f>'Додаток 3'!N55</f>
        <v>0</v>
      </c>
      <c r="N40" s="58">
        <f>'Додаток 3'!O55</f>
        <v>0</v>
      </c>
      <c r="O40" s="58">
        <f>'Додаток 3'!P55</f>
        <v>0</v>
      </c>
      <c r="P40" s="58">
        <f>'Додаток 3'!Q55</f>
        <v>0</v>
      </c>
      <c r="Q40" s="58">
        <f t="shared" si="1"/>
        <v>1352276</v>
      </c>
    </row>
    <row r="41" spans="1:17" ht="18" customHeight="1" thickBot="1">
      <c r="A41" s="41"/>
      <c r="B41" s="41"/>
      <c r="C41" s="39"/>
      <c r="D41" s="62" t="str">
        <f>'Додаток 3'!E56</f>
        <v>у тому числі за рахунок  субвенції з міського бюджету </v>
      </c>
      <c r="E41" s="58">
        <f>'Додаток 3'!F56</f>
        <v>1352276</v>
      </c>
      <c r="F41" s="58">
        <f>'Додаток 3'!G56</f>
        <v>1352276</v>
      </c>
      <c r="G41" s="58">
        <f>'Додаток 3'!H56</f>
        <v>0</v>
      </c>
      <c r="H41" s="58">
        <f>'Додаток 3'!I56</f>
        <v>0</v>
      </c>
      <c r="I41" s="58">
        <f>'Додаток 3'!J56</f>
        <v>0</v>
      </c>
      <c r="J41" s="58">
        <f>'Додаток 3'!K56</f>
        <v>0</v>
      </c>
      <c r="K41" s="58">
        <f>'Додаток 3'!L56</f>
        <v>0</v>
      </c>
      <c r="L41" s="58">
        <f>'Додаток 3'!M56</f>
        <v>0</v>
      </c>
      <c r="M41" s="58">
        <f>'Додаток 3'!N56</f>
        <v>0</v>
      </c>
      <c r="N41" s="58">
        <f>'Додаток 3'!O56</f>
        <v>0</v>
      </c>
      <c r="O41" s="58">
        <f>'Додаток 3'!P56</f>
        <v>0</v>
      </c>
      <c r="P41" s="58">
        <f>'Додаток 3'!Q56</f>
        <v>0</v>
      </c>
      <c r="Q41" s="58">
        <f t="shared" si="1"/>
        <v>1352276</v>
      </c>
    </row>
    <row r="42" spans="1:17" s="30" customFormat="1" ht="33" customHeight="1" thickBot="1">
      <c r="A42" s="41"/>
      <c r="B42" s="57" t="s">
        <v>133</v>
      </c>
      <c r="C42" s="48"/>
      <c r="D42" s="90" t="s">
        <v>162</v>
      </c>
      <c r="E42" s="58">
        <f>E44+E46+E48+E50+E52+E54+E56</f>
        <v>128520475</v>
      </c>
      <c r="F42" s="58">
        <f>F44+F46+F48+F50+F52+F54+F56</f>
        <v>128520475</v>
      </c>
      <c r="G42" s="58">
        <f aca="true" t="shared" si="13" ref="G42:P42">G44+G46+G48+G50+G52+G54+G56</f>
        <v>0</v>
      </c>
      <c r="H42" s="58">
        <f t="shared" si="13"/>
        <v>0</v>
      </c>
      <c r="I42" s="58">
        <f t="shared" si="13"/>
        <v>0</v>
      </c>
      <c r="J42" s="58">
        <f t="shared" si="13"/>
        <v>0</v>
      </c>
      <c r="K42" s="58">
        <f t="shared" si="13"/>
        <v>0</v>
      </c>
      <c r="L42" s="58">
        <f t="shared" si="13"/>
        <v>0</v>
      </c>
      <c r="M42" s="58">
        <f t="shared" si="13"/>
        <v>0</v>
      </c>
      <c r="N42" s="58">
        <f t="shared" si="13"/>
        <v>0</v>
      </c>
      <c r="O42" s="58">
        <f t="shared" si="13"/>
        <v>0</v>
      </c>
      <c r="P42" s="58">
        <f t="shared" si="13"/>
        <v>0</v>
      </c>
      <c r="Q42" s="58">
        <f t="shared" si="1"/>
        <v>128520475</v>
      </c>
    </row>
    <row r="43" spans="1:17" s="30" customFormat="1" ht="134.25" customHeight="1" thickBot="1">
      <c r="A43" s="41"/>
      <c r="B43" s="57"/>
      <c r="C43" s="48"/>
      <c r="D43" s="87" t="str">
        <f>'Додаток 3'!E58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58">
        <f>E45+E49+E51+E53+E55+E57+E47</f>
        <v>128520475</v>
      </c>
      <c r="F43" s="58">
        <f aca="true" t="shared" si="14" ref="F43:P43">F45+F49+F51+F53+F55+F57+F47</f>
        <v>128520475</v>
      </c>
      <c r="G43" s="58">
        <f t="shared" si="14"/>
        <v>0</v>
      </c>
      <c r="H43" s="58">
        <f t="shared" si="14"/>
        <v>0</v>
      </c>
      <c r="I43" s="58">
        <f t="shared" si="14"/>
        <v>0</v>
      </c>
      <c r="J43" s="58">
        <f t="shared" si="14"/>
        <v>0</v>
      </c>
      <c r="K43" s="58">
        <f t="shared" si="14"/>
        <v>0</v>
      </c>
      <c r="L43" s="58">
        <f t="shared" si="14"/>
        <v>0</v>
      </c>
      <c r="M43" s="58">
        <f t="shared" si="14"/>
        <v>0</v>
      </c>
      <c r="N43" s="58">
        <f t="shared" si="14"/>
        <v>0</v>
      </c>
      <c r="O43" s="58">
        <f t="shared" si="14"/>
        <v>0</v>
      </c>
      <c r="P43" s="58">
        <f t="shared" si="14"/>
        <v>0</v>
      </c>
      <c r="Q43" s="58">
        <f t="shared" si="1"/>
        <v>128520475</v>
      </c>
    </row>
    <row r="44" spans="1:17" ht="21" customHeight="1" thickBot="1">
      <c r="A44" s="39"/>
      <c r="B44" s="39" t="s">
        <v>55</v>
      </c>
      <c r="C44" s="39" t="s">
        <v>22</v>
      </c>
      <c r="D44" s="83" t="str">
        <f>'Додаток 3'!E59</f>
        <v>Надання допомоги у зв'язку з вагітністю і пологами</v>
      </c>
      <c r="E44" s="58">
        <f>'Додаток 3'!F59</f>
        <v>1400500</v>
      </c>
      <c r="F44" s="58">
        <f>'Додаток 3'!G59</f>
        <v>1400500</v>
      </c>
      <c r="G44" s="58">
        <f>'Додаток 3'!H59</f>
        <v>0</v>
      </c>
      <c r="H44" s="58">
        <f>'Додаток 3'!I59</f>
        <v>0</v>
      </c>
      <c r="I44" s="58">
        <f>'Додаток 3'!J59</f>
        <v>0</v>
      </c>
      <c r="J44" s="58">
        <f>'Додаток 3'!K59</f>
        <v>0</v>
      </c>
      <c r="K44" s="58">
        <f>'Додаток 3'!L59</f>
        <v>0</v>
      </c>
      <c r="L44" s="58">
        <f>'Додаток 3'!M59</f>
        <v>0</v>
      </c>
      <c r="M44" s="58">
        <f>'Додаток 3'!N59</f>
        <v>0</v>
      </c>
      <c r="N44" s="58">
        <f>'Додаток 3'!O59</f>
        <v>0</v>
      </c>
      <c r="O44" s="58">
        <f>'Додаток 3'!P59</f>
        <v>0</v>
      </c>
      <c r="P44" s="58">
        <f>'Додаток 3'!Q59</f>
        <v>0</v>
      </c>
      <c r="Q44" s="58">
        <f t="shared" si="1"/>
        <v>1400500</v>
      </c>
    </row>
    <row r="45" spans="1:17" ht="132" customHeight="1" thickBot="1">
      <c r="A45" s="39"/>
      <c r="B45" s="39"/>
      <c r="C45" s="47"/>
      <c r="D45" s="83" t="str">
        <f>'Додаток 3'!E60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58">
        <f>'Додаток 3'!F60</f>
        <v>1400500</v>
      </c>
      <c r="F45" s="58">
        <f>'Додаток 3'!G60</f>
        <v>1400500</v>
      </c>
      <c r="G45" s="58">
        <f>'Додаток 3'!H60</f>
        <v>0</v>
      </c>
      <c r="H45" s="58">
        <f>'Додаток 3'!I60</f>
        <v>0</v>
      </c>
      <c r="I45" s="58">
        <f>'Додаток 3'!J60</f>
        <v>0</v>
      </c>
      <c r="J45" s="58">
        <f>'Додаток 3'!K60</f>
        <v>0</v>
      </c>
      <c r="K45" s="58">
        <f>'Додаток 3'!L60</f>
        <v>0</v>
      </c>
      <c r="L45" s="58">
        <f>'Додаток 3'!M60</f>
        <v>0</v>
      </c>
      <c r="M45" s="58">
        <f>'Додаток 3'!N60</f>
        <v>0</v>
      </c>
      <c r="N45" s="58">
        <f>'Додаток 3'!O60</f>
        <v>0</v>
      </c>
      <c r="O45" s="58">
        <f>'Додаток 3'!P60</f>
        <v>0</v>
      </c>
      <c r="P45" s="58">
        <f>'Додаток 3'!Q60</f>
        <v>0</v>
      </c>
      <c r="Q45" s="58">
        <f t="shared" si="1"/>
        <v>1400500</v>
      </c>
    </row>
    <row r="46" spans="1:17" ht="25.5" customHeight="1" thickBot="1">
      <c r="A46" s="39"/>
      <c r="B46" s="39" t="s">
        <v>164</v>
      </c>
      <c r="C46" s="39" t="s">
        <v>22</v>
      </c>
      <c r="D46" s="83" t="str">
        <f>'Додаток 3'!E61</f>
        <v>Надання допомоги при усиновленні дитини</v>
      </c>
      <c r="E46" s="58">
        <f>'Додаток 3'!F61</f>
        <v>667040</v>
      </c>
      <c r="F46" s="58">
        <f>'Додаток 3'!G61</f>
        <v>667040</v>
      </c>
      <c r="G46" s="58">
        <f>'Додаток 3'!H61</f>
        <v>0</v>
      </c>
      <c r="H46" s="58">
        <f>'Додаток 3'!I61</f>
        <v>0</v>
      </c>
      <c r="I46" s="58">
        <f>'Додаток 3'!J61</f>
        <v>0</v>
      </c>
      <c r="J46" s="58">
        <f>'Додаток 3'!K61</f>
        <v>0</v>
      </c>
      <c r="K46" s="58">
        <f>'Додаток 3'!L61</f>
        <v>0</v>
      </c>
      <c r="L46" s="58">
        <f>'Додаток 3'!M61</f>
        <v>0</v>
      </c>
      <c r="M46" s="58">
        <f>'Додаток 3'!N61</f>
        <v>0</v>
      </c>
      <c r="N46" s="58">
        <f>'Додаток 3'!O61</f>
        <v>0</v>
      </c>
      <c r="O46" s="58">
        <f>'Додаток 3'!P61</f>
        <v>0</v>
      </c>
      <c r="P46" s="58">
        <f>'Додаток 3'!Q61</f>
        <v>0</v>
      </c>
      <c r="Q46" s="58">
        <f t="shared" si="1"/>
        <v>667040</v>
      </c>
    </row>
    <row r="47" spans="1:17" ht="129" customHeight="1" thickBot="1">
      <c r="A47" s="39"/>
      <c r="B47" s="39"/>
      <c r="C47" s="47"/>
      <c r="D47" s="83" t="str">
        <f>'Додаток 3'!E62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58">
        <f>'Додаток 3'!F62</f>
        <v>667040</v>
      </c>
      <c r="F47" s="58">
        <f>'Додаток 3'!G62</f>
        <v>667040</v>
      </c>
      <c r="G47" s="58">
        <f>'Додаток 3'!H62</f>
        <v>0</v>
      </c>
      <c r="H47" s="58">
        <f>'Додаток 3'!I62</f>
        <v>0</v>
      </c>
      <c r="I47" s="58">
        <f>'Додаток 3'!J62</f>
        <v>0</v>
      </c>
      <c r="J47" s="58">
        <f>'Додаток 3'!K62</f>
        <v>0</v>
      </c>
      <c r="K47" s="58">
        <f>'Додаток 3'!L62</f>
        <v>0</v>
      </c>
      <c r="L47" s="58">
        <f>'Додаток 3'!M62</f>
        <v>0</v>
      </c>
      <c r="M47" s="58">
        <f>'Додаток 3'!N62</f>
        <v>0</v>
      </c>
      <c r="N47" s="58">
        <f>'Додаток 3'!O62</f>
        <v>0</v>
      </c>
      <c r="O47" s="58">
        <f>'Додаток 3'!P62</f>
        <v>0</v>
      </c>
      <c r="P47" s="58">
        <f>'Додаток 3'!Q62</f>
        <v>0</v>
      </c>
      <c r="Q47" s="58">
        <f t="shared" si="1"/>
        <v>667040</v>
      </c>
    </row>
    <row r="48" spans="1:17" ht="22.5" customHeight="1" thickBot="1">
      <c r="A48" s="39"/>
      <c r="B48" s="39" t="s">
        <v>56</v>
      </c>
      <c r="C48" s="39" t="s">
        <v>22</v>
      </c>
      <c r="D48" s="83" t="str">
        <f>'Додаток 3'!E63</f>
        <v>Надання допомоги при народженні дитини</v>
      </c>
      <c r="E48" s="58">
        <f>'Додаток 3'!F63</f>
        <v>81259135</v>
      </c>
      <c r="F48" s="58">
        <f>'Додаток 3'!G63</f>
        <v>81259135</v>
      </c>
      <c r="G48" s="58">
        <f>'Додаток 3'!H63</f>
        <v>0</v>
      </c>
      <c r="H48" s="58">
        <f>'Додаток 3'!I63</f>
        <v>0</v>
      </c>
      <c r="I48" s="58">
        <f>'Додаток 3'!J63</f>
        <v>0</v>
      </c>
      <c r="J48" s="58">
        <f>'Додаток 3'!K63</f>
        <v>0</v>
      </c>
      <c r="K48" s="58">
        <f>'Додаток 3'!L63</f>
        <v>0</v>
      </c>
      <c r="L48" s="58">
        <f>'Додаток 3'!M63</f>
        <v>0</v>
      </c>
      <c r="M48" s="58">
        <f>'Додаток 3'!N63</f>
        <v>0</v>
      </c>
      <c r="N48" s="58">
        <f>'Додаток 3'!O63</f>
        <v>0</v>
      </c>
      <c r="O48" s="58">
        <f>'Додаток 3'!P63</f>
        <v>0</v>
      </c>
      <c r="P48" s="58">
        <f>'Додаток 3'!Q63</f>
        <v>0</v>
      </c>
      <c r="Q48" s="58">
        <f t="shared" si="1"/>
        <v>81259135</v>
      </c>
    </row>
    <row r="49" spans="1:17" ht="127.5" customHeight="1" thickBot="1">
      <c r="A49" s="39"/>
      <c r="B49" s="39"/>
      <c r="C49" s="47"/>
      <c r="D49" s="83" t="str">
        <f>'Додаток 3'!E64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58">
        <f>'Додаток 3'!F64</f>
        <v>81259135</v>
      </c>
      <c r="F49" s="58">
        <f>'Додаток 3'!G64</f>
        <v>81259135</v>
      </c>
      <c r="G49" s="58">
        <f>'Додаток 3'!H64</f>
        <v>0</v>
      </c>
      <c r="H49" s="58">
        <f>'Додаток 3'!I64</f>
        <v>0</v>
      </c>
      <c r="I49" s="58">
        <f>'Додаток 3'!J64</f>
        <v>0</v>
      </c>
      <c r="J49" s="58">
        <f>'Додаток 3'!K64</f>
        <v>0</v>
      </c>
      <c r="K49" s="58">
        <f>'Додаток 3'!L64</f>
        <v>0</v>
      </c>
      <c r="L49" s="58">
        <f>'Додаток 3'!M64</f>
        <v>0</v>
      </c>
      <c r="M49" s="58">
        <f>'Додаток 3'!N64</f>
        <v>0</v>
      </c>
      <c r="N49" s="58">
        <f>'Додаток 3'!O64</f>
        <v>0</v>
      </c>
      <c r="O49" s="58">
        <f>'Додаток 3'!P64</f>
        <v>0</v>
      </c>
      <c r="P49" s="58">
        <f>'Додаток 3'!Q64</f>
        <v>0</v>
      </c>
      <c r="Q49" s="58">
        <f t="shared" si="1"/>
        <v>81259135</v>
      </c>
    </row>
    <row r="50" spans="1:17" ht="21" customHeight="1" thickBot="1">
      <c r="A50" s="39"/>
      <c r="B50" s="39" t="s">
        <v>57</v>
      </c>
      <c r="C50" s="39" t="s">
        <v>22</v>
      </c>
      <c r="D50" s="83" t="str">
        <f>'Додаток 3'!E65</f>
        <v>Надання допомоги на дітей, над якими встановлено опіку чи піклування</v>
      </c>
      <c r="E50" s="58">
        <f>'Додаток 3'!F65</f>
        <v>8093000</v>
      </c>
      <c r="F50" s="58">
        <f>'Додаток 3'!G65</f>
        <v>8093000</v>
      </c>
      <c r="G50" s="58">
        <f>'Додаток 3'!H65</f>
        <v>0</v>
      </c>
      <c r="H50" s="58">
        <f>'Додаток 3'!I65</f>
        <v>0</v>
      </c>
      <c r="I50" s="58">
        <f>'Додаток 3'!J65</f>
        <v>0</v>
      </c>
      <c r="J50" s="58">
        <f>'Додаток 3'!K65</f>
        <v>0</v>
      </c>
      <c r="K50" s="58">
        <f>'Додаток 3'!L65</f>
        <v>0</v>
      </c>
      <c r="L50" s="58">
        <f>'Додаток 3'!M65</f>
        <v>0</v>
      </c>
      <c r="M50" s="58">
        <f>'Додаток 3'!N65</f>
        <v>0</v>
      </c>
      <c r="N50" s="58">
        <f>'Додаток 3'!O65</f>
        <v>0</v>
      </c>
      <c r="O50" s="58">
        <f>'Додаток 3'!P65</f>
        <v>0</v>
      </c>
      <c r="P50" s="58">
        <f>'Додаток 3'!Q65</f>
        <v>0</v>
      </c>
      <c r="Q50" s="58">
        <f t="shared" si="1"/>
        <v>8093000</v>
      </c>
    </row>
    <row r="51" spans="1:17" ht="133.5" customHeight="1" thickBot="1">
      <c r="A51" s="39"/>
      <c r="B51" s="39"/>
      <c r="C51" s="39"/>
      <c r="D51" s="83" t="str">
        <f>'Додаток 3'!E66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58">
        <f>'Додаток 3'!F66</f>
        <v>8093000</v>
      </c>
      <c r="F51" s="58">
        <f>'Додаток 3'!G66</f>
        <v>8093000</v>
      </c>
      <c r="G51" s="58">
        <f>'Додаток 3'!H66</f>
        <v>0</v>
      </c>
      <c r="H51" s="58">
        <f>'Додаток 3'!I66</f>
        <v>0</v>
      </c>
      <c r="I51" s="58">
        <f>'Додаток 3'!J66</f>
        <v>0</v>
      </c>
      <c r="J51" s="58">
        <f>'Додаток 3'!K66</f>
        <v>0</v>
      </c>
      <c r="K51" s="58">
        <f>'Додаток 3'!L66</f>
        <v>0</v>
      </c>
      <c r="L51" s="58">
        <f>'Додаток 3'!M66</f>
        <v>0</v>
      </c>
      <c r="M51" s="58">
        <f>'Додаток 3'!N66</f>
        <v>0</v>
      </c>
      <c r="N51" s="58">
        <f>'Додаток 3'!O66</f>
        <v>0</v>
      </c>
      <c r="O51" s="58">
        <f>'Додаток 3'!P66</f>
        <v>0</v>
      </c>
      <c r="P51" s="58">
        <f>'Додаток 3'!Q66</f>
        <v>0</v>
      </c>
      <c r="Q51" s="58">
        <f t="shared" si="1"/>
        <v>8093000</v>
      </c>
    </row>
    <row r="52" spans="1:17" ht="20.25" customHeight="1" thickBot="1">
      <c r="A52" s="39"/>
      <c r="B52" s="39" t="s">
        <v>59</v>
      </c>
      <c r="C52" s="39" t="s">
        <v>22</v>
      </c>
      <c r="D52" s="83" t="str">
        <f>'Додаток 3'!E67</f>
        <v>Надання допомоги на дітей одиноким матерям</v>
      </c>
      <c r="E52" s="58">
        <f>'Додаток 3'!F67</f>
        <v>20503500</v>
      </c>
      <c r="F52" s="58">
        <f>'Додаток 3'!G67</f>
        <v>20503500</v>
      </c>
      <c r="G52" s="58">
        <f>'Додаток 3'!H67</f>
        <v>0</v>
      </c>
      <c r="H52" s="58">
        <f>'Додаток 3'!I67</f>
        <v>0</v>
      </c>
      <c r="I52" s="58">
        <f>'Додаток 3'!J67</f>
        <v>0</v>
      </c>
      <c r="J52" s="58">
        <f>'Додаток 3'!K67</f>
        <v>0</v>
      </c>
      <c r="K52" s="58">
        <f>'Додаток 3'!L67</f>
        <v>0</v>
      </c>
      <c r="L52" s="58">
        <f>'Додаток 3'!M67</f>
        <v>0</v>
      </c>
      <c r="M52" s="58">
        <f>'Додаток 3'!N67</f>
        <v>0</v>
      </c>
      <c r="N52" s="58">
        <f>'Додаток 3'!O67</f>
        <v>0</v>
      </c>
      <c r="O52" s="58">
        <f>'Додаток 3'!P67</f>
        <v>0</v>
      </c>
      <c r="P52" s="58">
        <f>'Додаток 3'!Q67</f>
        <v>0</v>
      </c>
      <c r="Q52" s="58">
        <f t="shared" si="1"/>
        <v>20503500</v>
      </c>
    </row>
    <row r="53" spans="1:17" ht="129.75" customHeight="1" thickBot="1">
      <c r="A53" s="39"/>
      <c r="B53" s="39"/>
      <c r="C53" s="39"/>
      <c r="D53" s="83" t="str">
        <f>'Додаток 3'!E68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58">
        <f>'Додаток 3'!F68</f>
        <v>20503500</v>
      </c>
      <c r="F53" s="58">
        <f>'Додаток 3'!G68</f>
        <v>20503500</v>
      </c>
      <c r="G53" s="58">
        <f>'Додаток 3'!H68</f>
        <v>0</v>
      </c>
      <c r="H53" s="58">
        <f>'Додаток 3'!I68</f>
        <v>0</v>
      </c>
      <c r="I53" s="58">
        <f>'Додаток 3'!J68</f>
        <v>0</v>
      </c>
      <c r="J53" s="58">
        <f>'Додаток 3'!K68</f>
        <v>0</v>
      </c>
      <c r="K53" s="58">
        <f>'Додаток 3'!L68</f>
        <v>0</v>
      </c>
      <c r="L53" s="58">
        <f>'Додаток 3'!M68</f>
        <v>0</v>
      </c>
      <c r="M53" s="58">
        <f>'Додаток 3'!N68</f>
        <v>0</v>
      </c>
      <c r="N53" s="58">
        <f>'Додаток 3'!O68</f>
        <v>0</v>
      </c>
      <c r="O53" s="58">
        <f>'Додаток 3'!P68</f>
        <v>0</v>
      </c>
      <c r="P53" s="58">
        <f>'Додаток 3'!Q68</f>
        <v>0</v>
      </c>
      <c r="Q53" s="58">
        <f t="shared" si="1"/>
        <v>20503500</v>
      </c>
    </row>
    <row r="54" spans="1:17" ht="21.75" customHeight="1" thickBot="1">
      <c r="A54" s="39"/>
      <c r="B54" s="39" t="s">
        <v>61</v>
      </c>
      <c r="C54" s="39" t="s">
        <v>22</v>
      </c>
      <c r="D54" s="83" t="str">
        <f>'Додаток 3'!E69</f>
        <v>Надання тимчасової державної допомоги дітям</v>
      </c>
      <c r="E54" s="58">
        <f>'Додаток 3'!F69</f>
        <v>1000300</v>
      </c>
      <c r="F54" s="58">
        <f>'Додаток 3'!G69</f>
        <v>1000300</v>
      </c>
      <c r="G54" s="58">
        <f>'Додаток 3'!H69</f>
        <v>0</v>
      </c>
      <c r="H54" s="58">
        <f>'Додаток 3'!I69</f>
        <v>0</v>
      </c>
      <c r="I54" s="58">
        <f>'Додаток 3'!J69</f>
        <v>0</v>
      </c>
      <c r="J54" s="58">
        <f>'Додаток 3'!K69</f>
        <v>0</v>
      </c>
      <c r="K54" s="58">
        <f>'Додаток 3'!L69</f>
        <v>0</v>
      </c>
      <c r="L54" s="58">
        <f>'Додаток 3'!M69</f>
        <v>0</v>
      </c>
      <c r="M54" s="58">
        <f>'Додаток 3'!N69</f>
        <v>0</v>
      </c>
      <c r="N54" s="58">
        <f>'Додаток 3'!O69</f>
        <v>0</v>
      </c>
      <c r="O54" s="58">
        <f>'Додаток 3'!P69</f>
        <v>0</v>
      </c>
      <c r="P54" s="58">
        <f>'Додаток 3'!Q69</f>
        <v>0</v>
      </c>
      <c r="Q54" s="58">
        <f t="shared" si="1"/>
        <v>1000300</v>
      </c>
    </row>
    <row r="55" spans="1:17" ht="133.5" customHeight="1" thickBot="1">
      <c r="A55" s="39"/>
      <c r="B55" s="39"/>
      <c r="C55" s="47"/>
      <c r="D55" s="83" t="str">
        <f>'Додаток 3'!E70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58">
        <f>'Додаток 3'!F70</f>
        <v>1000300</v>
      </c>
      <c r="F55" s="58">
        <f>'Додаток 3'!G70</f>
        <v>1000300</v>
      </c>
      <c r="G55" s="58">
        <f>'Додаток 3'!H70</f>
        <v>0</v>
      </c>
      <c r="H55" s="58">
        <f>'Додаток 3'!I70</f>
        <v>0</v>
      </c>
      <c r="I55" s="58">
        <f>'Додаток 3'!J70</f>
        <v>0</v>
      </c>
      <c r="J55" s="58">
        <f>'Додаток 3'!K70</f>
        <v>0</v>
      </c>
      <c r="K55" s="58">
        <f>'Додаток 3'!L70</f>
        <v>0</v>
      </c>
      <c r="L55" s="58">
        <f>'Додаток 3'!M70</f>
        <v>0</v>
      </c>
      <c r="M55" s="58">
        <f>'Додаток 3'!N70</f>
        <v>0</v>
      </c>
      <c r="N55" s="58">
        <f>'Додаток 3'!O70</f>
        <v>0</v>
      </c>
      <c r="O55" s="58">
        <f>'Додаток 3'!P70</f>
        <v>0</v>
      </c>
      <c r="P55" s="58">
        <f>'Додаток 3'!Q70</f>
        <v>0</v>
      </c>
      <c r="Q55" s="58">
        <f t="shared" si="1"/>
        <v>1000300</v>
      </c>
    </row>
    <row r="56" spans="1:17" ht="17.25" customHeight="1" thickBot="1">
      <c r="A56" s="39"/>
      <c r="B56" s="39" t="s">
        <v>63</v>
      </c>
      <c r="C56" s="39" t="s">
        <v>22</v>
      </c>
      <c r="D56" s="83" t="str">
        <f>'Додаток 3'!E71</f>
        <v>Надання державної соціальної допомоги малозабезпеченим сім’ям</v>
      </c>
      <c r="E56" s="58">
        <f>'Додаток 3'!F71</f>
        <v>15597000</v>
      </c>
      <c r="F56" s="58">
        <f>'Додаток 3'!G71</f>
        <v>15597000</v>
      </c>
      <c r="G56" s="58">
        <f>'Додаток 3'!H71</f>
        <v>0</v>
      </c>
      <c r="H56" s="58">
        <f>'Додаток 3'!I71</f>
        <v>0</v>
      </c>
      <c r="I56" s="58">
        <f>'Додаток 3'!J71</f>
        <v>0</v>
      </c>
      <c r="J56" s="58">
        <f>'Додаток 3'!K71</f>
        <v>0</v>
      </c>
      <c r="K56" s="58">
        <f>'Додаток 3'!L71</f>
        <v>0</v>
      </c>
      <c r="L56" s="58">
        <f>'Додаток 3'!M71</f>
        <v>0</v>
      </c>
      <c r="M56" s="58">
        <f>'Додаток 3'!N71</f>
        <v>0</v>
      </c>
      <c r="N56" s="58">
        <f>'Додаток 3'!O71</f>
        <v>0</v>
      </c>
      <c r="O56" s="58">
        <f>'Додаток 3'!P71</f>
        <v>0</v>
      </c>
      <c r="P56" s="58">
        <f>'Додаток 3'!Q71</f>
        <v>0</v>
      </c>
      <c r="Q56" s="58">
        <f t="shared" si="1"/>
        <v>15597000</v>
      </c>
    </row>
    <row r="57" spans="1:17" ht="131.25" customHeight="1" thickBot="1">
      <c r="A57" s="39"/>
      <c r="B57" s="39"/>
      <c r="C57" s="47"/>
      <c r="D57" s="83" t="str">
        <f>'Додаток 3'!E72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58">
        <f>'Додаток 3'!F72</f>
        <v>15597000</v>
      </c>
      <c r="F57" s="58">
        <f>'Додаток 3'!G72</f>
        <v>15597000</v>
      </c>
      <c r="G57" s="58">
        <f>'Додаток 3'!H72</f>
        <v>0</v>
      </c>
      <c r="H57" s="58">
        <f>'Додаток 3'!I72</f>
        <v>0</v>
      </c>
      <c r="I57" s="58">
        <f>'Додаток 3'!J72</f>
        <v>0</v>
      </c>
      <c r="J57" s="58">
        <f>'Додаток 3'!K72</f>
        <v>0</v>
      </c>
      <c r="K57" s="58">
        <f>'Додаток 3'!L72</f>
        <v>0</v>
      </c>
      <c r="L57" s="58">
        <f>'Додаток 3'!M72</f>
        <v>0</v>
      </c>
      <c r="M57" s="58">
        <f>'Додаток 3'!N72</f>
        <v>0</v>
      </c>
      <c r="N57" s="58">
        <f>'Додаток 3'!O72</f>
        <v>0</v>
      </c>
      <c r="O57" s="58">
        <f>'Додаток 3'!P72</f>
        <v>0</v>
      </c>
      <c r="P57" s="58">
        <f>'Додаток 3'!Q72</f>
        <v>0</v>
      </c>
      <c r="Q57" s="58">
        <f t="shared" si="1"/>
        <v>15597000</v>
      </c>
    </row>
    <row r="58" spans="1:17" ht="85.5" customHeight="1" thickBot="1">
      <c r="A58" s="39"/>
      <c r="B58" s="39" t="s">
        <v>67</v>
      </c>
      <c r="C58" s="39"/>
      <c r="D58" s="83" t="str">
        <f>'Додаток 3'!E73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8" s="58">
        <f>E60+E62+E64+E66+E68</f>
        <v>48608697</v>
      </c>
      <c r="F58" s="58">
        <f aca="true" t="shared" si="15" ref="F58:P59">F60+F62+F64+F66+F68</f>
        <v>48608697</v>
      </c>
      <c r="G58" s="58">
        <f t="shared" si="15"/>
        <v>0</v>
      </c>
      <c r="H58" s="58">
        <f t="shared" si="15"/>
        <v>0</v>
      </c>
      <c r="I58" s="58">
        <f t="shared" si="15"/>
        <v>0</v>
      </c>
      <c r="J58" s="58">
        <f t="shared" si="15"/>
        <v>0</v>
      </c>
      <c r="K58" s="58">
        <f t="shared" si="15"/>
        <v>0</v>
      </c>
      <c r="L58" s="58">
        <f t="shared" si="15"/>
        <v>0</v>
      </c>
      <c r="M58" s="58">
        <f t="shared" si="15"/>
        <v>0</v>
      </c>
      <c r="N58" s="58">
        <f t="shared" si="15"/>
        <v>0</v>
      </c>
      <c r="O58" s="58">
        <f t="shared" si="15"/>
        <v>0</v>
      </c>
      <c r="P58" s="58">
        <f t="shared" si="15"/>
        <v>0</v>
      </c>
      <c r="Q58" s="58">
        <f t="shared" si="1"/>
        <v>48608697</v>
      </c>
    </row>
    <row r="59" spans="1:17" ht="129.75" customHeight="1" thickBot="1">
      <c r="A59" s="39"/>
      <c r="B59" s="39"/>
      <c r="C59" s="47"/>
      <c r="D59" s="83" t="str">
        <f>'Додаток 3'!E74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58">
        <f>E61+E63+E65+E67+E69</f>
        <v>48608697</v>
      </c>
      <c r="F59" s="58">
        <f t="shared" si="15"/>
        <v>48608697</v>
      </c>
      <c r="G59" s="58">
        <f t="shared" si="15"/>
        <v>0</v>
      </c>
      <c r="H59" s="58">
        <f t="shared" si="15"/>
        <v>0</v>
      </c>
      <c r="I59" s="58">
        <f t="shared" si="15"/>
        <v>0</v>
      </c>
      <c r="J59" s="58">
        <f t="shared" si="15"/>
        <v>0</v>
      </c>
      <c r="K59" s="58">
        <f t="shared" si="15"/>
        <v>0</v>
      </c>
      <c r="L59" s="58">
        <f t="shared" si="15"/>
        <v>0</v>
      </c>
      <c r="M59" s="58">
        <f t="shared" si="15"/>
        <v>0</v>
      </c>
      <c r="N59" s="58">
        <f t="shared" si="15"/>
        <v>0</v>
      </c>
      <c r="O59" s="58">
        <f t="shared" si="15"/>
        <v>0</v>
      </c>
      <c r="P59" s="58">
        <f t="shared" si="15"/>
        <v>0</v>
      </c>
      <c r="Q59" s="58">
        <f t="shared" si="1"/>
        <v>48608697</v>
      </c>
    </row>
    <row r="60" spans="1:17" ht="33.75" customHeight="1" thickBot="1">
      <c r="A60" s="39"/>
      <c r="B60" s="39" t="s">
        <v>169</v>
      </c>
      <c r="C60" s="39" t="s">
        <v>30</v>
      </c>
      <c r="D60" s="83" t="str">
        <f>'Додаток 3'!E75</f>
        <v>Надання державної соціальної допомоги особам з інвалідністю з дитинства та дітям з інвалідністю</v>
      </c>
      <c r="E60" s="58">
        <f>'Додаток 3'!F75</f>
        <v>30095397</v>
      </c>
      <c r="F60" s="58">
        <f>'Додаток 3'!G75</f>
        <v>30095397</v>
      </c>
      <c r="G60" s="58">
        <f>'Додаток 3'!H75</f>
        <v>0</v>
      </c>
      <c r="H60" s="58">
        <f>'Додаток 3'!I75</f>
        <v>0</v>
      </c>
      <c r="I60" s="58">
        <f>'Додаток 3'!J75</f>
        <v>0</v>
      </c>
      <c r="J60" s="58">
        <f>'Додаток 3'!K75</f>
        <v>0</v>
      </c>
      <c r="K60" s="58">
        <f>'Додаток 3'!L75</f>
        <v>0</v>
      </c>
      <c r="L60" s="58">
        <f>'Додаток 3'!M75</f>
        <v>0</v>
      </c>
      <c r="M60" s="58">
        <f>'Додаток 3'!N75</f>
        <v>0</v>
      </c>
      <c r="N60" s="58">
        <f>'Додаток 3'!O75</f>
        <v>0</v>
      </c>
      <c r="O60" s="58">
        <f>'Додаток 3'!P75</f>
        <v>0</v>
      </c>
      <c r="P60" s="58">
        <f>'Додаток 3'!Q75</f>
        <v>0</v>
      </c>
      <c r="Q60" s="58">
        <f t="shared" si="1"/>
        <v>30095397</v>
      </c>
    </row>
    <row r="61" spans="1:17" ht="135" customHeight="1" thickBot="1">
      <c r="A61" s="39"/>
      <c r="B61" s="39"/>
      <c r="C61" s="47"/>
      <c r="D61" s="83" t="str">
        <f>'Додаток 3'!E76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58">
        <f>'Додаток 3'!F76</f>
        <v>30095397</v>
      </c>
      <c r="F61" s="58">
        <f>'Додаток 3'!G76</f>
        <v>30095397</v>
      </c>
      <c r="G61" s="58">
        <f>'Додаток 3'!H76</f>
        <v>0</v>
      </c>
      <c r="H61" s="58">
        <f>'Додаток 3'!I76</f>
        <v>0</v>
      </c>
      <c r="I61" s="58">
        <f>'Додаток 3'!J76</f>
        <v>0</v>
      </c>
      <c r="J61" s="58">
        <f>'Додаток 3'!K76</f>
        <v>0</v>
      </c>
      <c r="K61" s="58">
        <f>'Додаток 3'!L76</f>
        <v>0</v>
      </c>
      <c r="L61" s="58">
        <f>'Додаток 3'!M76</f>
        <v>0</v>
      </c>
      <c r="M61" s="58">
        <f>'Додаток 3'!N76</f>
        <v>0</v>
      </c>
      <c r="N61" s="58">
        <f>'Додаток 3'!O76</f>
        <v>0</v>
      </c>
      <c r="O61" s="58">
        <f>'Додаток 3'!P76</f>
        <v>0</v>
      </c>
      <c r="P61" s="58">
        <f>'Додаток 3'!Q76</f>
        <v>0</v>
      </c>
      <c r="Q61" s="58">
        <f t="shared" si="1"/>
        <v>30095397</v>
      </c>
    </row>
    <row r="62" spans="1:17" s="30" customFormat="1" ht="38.25" customHeight="1" thickBot="1">
      <c r="A62" s="42"/>
      <c r="B62" s="41" t="s">
        <v>172</v>
      </c>
      <c r="C62" s="39" t="s">
        <v>30</v>
      </c>
      <c r="D62" s="83" t="str">
        <f>'Додаток 3'!E77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2" s="58">
        <f>'Додаток 3'!F77</f>
        <v>10006000</v>
      </c>
      <c r="F62" s="58">
        <f>'Додаток 3'!G77</f>
        <v>10006000</v>
      </c>
      <c r="G62" s="58">
        <f>'Додаток 3'!H77</f>
        <v>0</v>
      </c>
      <c r="H62" s="58">
        <f>'Додаток 3'!I77</f>
        <v>0</v>
      </c>
      <c r="I62" s="58">
        <f>'Додаток 3'!J77</f>
        <v>0</v>
      </c>
      <c r="J62" s="58">
        <f>'Додаток 3'!K77</f>
        <v>0</v>
      </c>
      <c r="K62" s="58">
        <f>'Додаток 3'!L77</f>
        <v>0</v>
      </c>
      <c r="L62" s="58">
        <f>'Додаток 3'!M77</f>
        <v>0</v>
      </c>
      <c r="M62" s="58">
        <f>'Додаток 3'!N77</f>
        <v>0</v>
      </c>
      <c r="N62" s="58">
        <f>'Додаток 3'!O77</f>
        <v>0</v>
      </c>
      <c r="O62" s="58">
        <f>'Додаток 3'!P77</f>
        <v>0</v>
      </c>
      <c r="P62" s="58">
        <f>'Додаток 3'!Q77</f>
        <v>0</v>
      </c>
      <c r="Q62" s="58">
        <f t="shared" si="1"/>
        <v>10006000</v>
      </c>
    </row>
    <row r="63" spans="1:17" ht="134.25" customHeight="1" thickBot="1">
      <c r="A63" s="42"/>
      <c r="B63" s="36"/>
      <c r="C63" s="47"/>
      <c r="D63" s="83" t="str">
        <f>'Додаток 3'!E78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58">
        <f>'Додаток 3'!F78</f>
        <v>10006000</v>
      </c>
      <c r="F63" s="58">
        <f>'Додаток 3'!G78</f>
        <v>10006000</v>
      </c>
      <c r="G63" s="58">
        <f>'Додаток 3'!H78</f>
        <v>0</v>
      </c>
      <c r="H63" s="58">
        <f>'Додаток 3'!I78</f>
        <v>0</v>
      </c>
      <c r="I63" s="58">
        <f>'Додаток 3'!J78</f>
        <v>0</v>
      </c>
      <c r="J63" s="58">
        <f>'Додаток 3'!K78</f>
        <v>0</v>
      </c>
      <c r="K63" s="58">
        <f>'Додаток 3'!L78</f>
        <v>0</v>
      </c>
      <c r="L63" s="58">
        <f>'Додаток 3'!M78</f>
        <v>0</v>
      </c>
      <c r="M63" s="58">
        <f>'Додаток 3'!N78</f>
        <v>0</v>
      </c>
      <c r="N63" s="58">
        <f>'Додаток 3'!O78</f>
        <v>0</v>
      </c>
      <c r="O63" s="58">
        <f>'Додаток 3'!P78</f>
        <v>0</v>
      </c>
      <c r="P63" s="58">
        <f>'Додаток 3'!Q78</f>
        <v>0</v>
      </c>
      <c r="Q63" s="58">
        <f t="shared" si="1"/>
        <v>10006000</v>
      </c>
    </row>
    <row r="64" spans="1:17" ht="39.75" customHeight="1" thickBot="1">
      <c r="A64" s="42"/>
      <c r="B64" s="41">
        <v>3083</v>
      </c>
      <c r="C64" s="39" t="s">
        <v>30</v>
      </c>
      <c r="D64" s="83" t="str">
        <f>'Додаток 3'!E79</f>
        <v>Надання допомоги по догляду за особами з інвалідністю I чи II групи внаслідок психічного розладу</v>
      </c>
      <c r="E64" s="58">
        <f>'Додаток 3'!F79</f>
        <v>6005000</v>
      </c>
      <c r="F64" s="58">
        <f>'Додаток 3'!G79</f>
        <v>6005000</v>
      </c>
      <c r="G64" s="58">
        <f>'Додаток 3'!H79</f>
        <v>0</v>
      </c>
      <c r="H64" s="58">
        <f>'Додаток 3'!I79</f>
        <v>0</v>
      </c>
      <c r="I64" s="58">
        <f>'Додаток 3'!J79</f>
        <v>0</v>
      </c>
      <c r="J64" s="58">
        <f>'Додаток 3'!K79</f>
        <v>0</v>
      </c>
      <c r="K64" s="58">
        <f>'Додаток 3'!L79</f>
        <v>0</v>
      </c>
      <c r="L64" s="58">
        <f>'Додаток 3'!M79</f>
        <v>0</v>
      </c>
      <c r="M64" s="58">
        <f>'Додаток 3'!N79</f>
        <v>0</v>
      </c>
      <c r="N64" s="58">
        <f>'Додаток 3'!O79</f>
        <v>0</v>
      </c>
      <c r="O64" s="58">
        <f>'Додаток 3'!P79</f>
        <v>0</v>
      </c>
      <c r="P64" s="58">
        <f>'Додаток 3'!Q79</f>
        <v>0</v>
      </c>
      <c r="Q64" s="58">
        <f t="shared" si="1"/>
        <v>6005000</v>
      </c>
    </row>
    <row r="65" spans="1:17" ht="134.25" customHeight="1" thickBot="1">
      <c r="A65" s="42"/>
      <c r="B65" s="36"/>
      <c r="C65" s="47"/>
      <c r="D65" s="83" t="str">
        <f>'Додаток 3'!E80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58">
        <f>'Додаток 3'!F80</f>
        <v>6005000</v>
      </c>
      <c r="F65" s="58">
        <f>'Додаток 3'!G80</f>
        <v>6005000</v>
      </c>
      <c r="G65" s="58">
        <f>'Додаток 3'!H80</f>
        <v>0</v>
      </c>
      <c r="H65" s="58">
        <f>'Додаток 3'!I80</f>
        <v>0</v>
      </c>
      <c r="I65" s="58">
        <f>'Додаток 3'!J80</f>
        <v>0</v>
      </c>
      <c r="J65" s="58">
        <f>'Додаток 3'!K80</f>
        <v>0</v>
      </c>
      <c r="K65" s="58">
        <f>'Додаток 3'!L80</f>
        <v>0</v>
      </c>
      <c r="L65" s="58">
        <f>'Додаток 3'!M80</f>
        <v>0</v>
      </c>
      <c r="M65" s="58">
        <f>'Додаток 3'!N80</f>
        <v>0</v>
      </c>
      <c r="N65" s="58">
        <f>'Додаток 3'!O80</f>
        <v>0</v>
      </c>
      <c r="O65" s="58">
        <f>'Додаток 3'!P80</f>
        <v>0</v>
      </c>
      <c r="P65" s="58">
        <f>'Додаток 3'!Q80</f>
        <v>0</v>
      </c>
      <c r="Q65" s="58">
        <f t="shared" si="1"/>
        <v>6005000</v>
      </c>
    </row>
    <row r="66" spans="1:17" ht="42.75" customHeight="1" thickBot="1">
      <c r="A66" s="42"/>
      <c r="B66" s="41">
        <v>3084</v>
      </c>
      <c r="C66" s="39" t="s">
        <v>30</v>
      </c>
      <c r="D66" s="83" t="str">
        <f>'Додаток 3'!E81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6" s="58">
        <f>'Додаток 3'!F81</f>
        <v>2002000</v>
      </c>
      <c r="F66" s="58">
        <f>'Додаток 3'!G81</f>
        <v>2002000</v>
      </c>
      <c r="G66" s="58">
        <f>'Додаток 3'!H81</f>
        <v>0</v>
      </c>
      <c r="H66" s="58">
        <f>'Додаток 3'!I81</f>
        <v>0</v>
      </c>
      <c r="I66" s="58">
        <f>'Додаток 3'!J81</f>
        <v>0</v>
      </c>
      <c r="J66" s="58">
        <f>'Додаток 3'!K81</f>
        <v>0</v>
      </c>
      <c r="K66" s="58">
        <f>'Додаток 3'!L81</f>
        <v>0</v>
      </c>
      <c r="L66" s="58">
        <f>'Додаток 3'!M81</f>
        <v>0</v>
      </c>
      <c r="M66" s="58">
        <f>'Додаток 3'!N81</f>
        <v>0</v>
      </c>
      <c r="N66" s="58">
        <f>'Додаток 3'!O81</f>
        <v>0</v>
      </c>
      <c r="O66" s="58">
        <f>'Додаток 3'!P81</f>
        <v>0</v>
      </c>
      <c r="P66" s="58">
        <f>'Додаток 3'!Q81</f>
        <v>0</v>
      </c>
      <c r="Q66" s="58">
        <f t="shared" si="1"/>
        <v>2002000</v>
      </c>
    </row>
    <row r="67" spans="1:17" ht="134.25" customHeight="1" thickBot="1">
      <c r="A67" s="42"/>
      <c r="B67" s="36"/>
      <c r="C67" s="47"/>
      <c r="D67" s="83" t="str">
        <f>'Додаток 3'!E82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58">
        <f>'Додаток 3'!F82</f>
        <v>2002000</v>
      </c>
      <c r="F67" s="58">
        <f>'Додаток 3'!G82</f>
        <v>2002000</v>
      </c>
      <c r="G67" s="58">
        <f>'Додаток 3'!H82</f>
        <v>0</v>
      </c>
      <c r="H67" s="58">
        <f>'Додаток 3'!I82</f>
        <v>0</v>
      </c>
      <c r="I67" s="58">
        <f>'Додаток 3'!J82</f>
        <v>0</v>
      </c>
      <c r="J67" s="58">
        <f>'Додаток 3'!K82</f>
        <v>0</v>
      </c>
      <c r="K67" s="58">
        <f>'Додаток 3'!L82</f>
        <v>0</v>
      </c>
      <c r="L67" s="58">
        <f>'Додаток 3'!M82</f>
        <v>0</v>
      </c>
      <c r="M67" s="58">
        <f>'Додаток 3'!N82</f>
        <v>0</v>
      </c>
      <c r="N67" s="58">
        <f>'Додаток 3'!O82</f>
        <v>0</v>
      </c>
      <c r="O67" s="58">
        <f>'Додаток 3'!P82</f>
        <v>0</v>
      </c>
      <c r="P67" s="58">
        <f>'Додаток 3'!Q82</f>
        <v>0</v>
      </c>
      <c r="Q67" s="58">
        <f t="shared" si="1"/>
        <v>2002000</v>
      </c>
    </row>
    <row r="68" spans="1:17" ht="45" customHeight="1" thickBot="1">
      <c r="A68" s="42"/>
      <c r="B68" s="41">
        <v>3085</v>
      </c>
      <c r="C68" s="39" t="s">
        <v>30</v>
      </c>
      <c r="D68" s="83" t="str">
        <f>'Додаток 3'!E83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8" s="58">
        <f>'Додаток 3'!F83</f>
        <v>500300</v>
      </c>
      <c r="F68" s="58">
        <f>'Додаток 3'!G83</f>
        <v>500300</v>
      </c>
      <c r="G68" s="58">
        <f>'Додаток 3'!H83</f>
        <v>0</v>
      </c>
      <c r="H68" s="58">
        <f>'Додаток 3'!I83</f>
        <v>0</v>
      </c>
      <c r="I68" s="58">
        <f>'Додаток 3'!J83</f>
        <v>0</v>
      </c>
      <c r="J68" s="58">
        <f>'Додаток 3'!K83</f>
        <v>0</v>
      </c>
      <c r="K68" s="58">
        <f>'Додаток 3'!L83</f>
        <v>0</v>
      </c>
      <c r="L68" s="58">
        <f>'Додаток 3'!M83</f>
        <v>0</v>
      </c>
      <c r="M68" s="58">
        <f>'Додаток 3'!N83</f>
        <v>0</v>
      </c>
      <c r="N68" s="58">
        <f>'Додаток 3'!O83</f>
        <v>0</v>
      </c>
      <c r="O68" s="58">
        <f>'Додаток 3'!P83</f>
        <v>0</v>
      </c>
      <c r="P68" s="58">
        <f>'Додаток 3'!Q83</f>
        <v>0</v>
      </c>
      <c r="Q68" s="58">
        <f t="shared" si="1"/>
        <v>500300</v>
      </c>
    </row>
    <row r="69" spans="1:17" ht="134.25" customHeight="1" thickBot="1">
      <c r="A69" s="42"/>
      <c r="B69" s="36"/>
      <c r="C69" s="47"/>
      <c r="D69" s="83" t="str">
        <f>'Додаток 3'!E84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58">
        <f>'Додаток 3'!F84</f>
        <v>500300</v>
      </c>
      <c r="F69" s="58">
        <f>'Додаток 3'!G84</f>
        <v>500300</v>
      </c>
      <c r="G69" s="58">
        <f>'Додаток 3'!H84</f>
        <v>0</v>
      </c>
      <c r="H69" s="58">
        <f>'Додаток 3'!I84</f>
        <v>0</v>
      </c>
      <c r="I69" s="58">
        <f>'Додаток 3'!J84</f>
        <v>0</v>
      </c>
      <c r="J69" s="58">
        <f>'Додаток 3'!K84</f>
        <v>0</v>
      </c>
      <c r="K69" s="58">
        <f>'Додаток 3'!L84</f>
        <v>0</v>
      </c>
      <c r="L69" s="58">
        <f>'Додаток 3'!M84</f>
        <v>0</v>
      </c>
      <c r="M69" s="58">
        <f>'Додаток 3'!N84</f>
        <v>0</v>
      </c>
      <c r="N69" s="58">
        <f>'Додаток 3'!O84</f>
        <v>0</v>
      </c>
      <c r="O69" s="58">
        <f>'Додаток 3'!P84</f>
        <v>0</v>
      </c>
      <c r="P69" s="58">
        <f>'Додаток 3'!Q84</f>
        <v>0</v>
      </c>
      <c r="Q69" s="58">
        <f t="shared" si="1"/>
        <v>500300</v>
      </c>
    </row>
    <row r="70" spans="1:17" s="32" customFormat="1" ht="36" customHeight="1" thickBot="1">
      <c r="A70" s="64"/>
      <c r="B70" s="65">
        <v>3100</v>
      </c>
      <c r="C70" s="63"/>
      <c r="D70" s="72" t="str">
        <f>'Додаток 3'!E85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0" s="60">
        <f>E71</f>
        <v>7384619</v>
      </c>
      <c r="F70" s="60">
        <f aca="true" t="shared" si="16" ref="F70:P70">F71</f>
        <v>7384619</v>
      </c>
      <c r="G70" s="60">
        <f t="shared" si="16"/>
        <v>5416965</v>
      </c>
      <c r="H70" s="60">
        <f t="shared" si="16"/>
        <v>208798</v>
      </c>
      <c r="I70" s="60">
        <f t="shared" si="16"/>
        <v>0</v>
      </c>
      <c r="J70" s="60">
        <f t="shared" si="16"/>
        <v>138739</v>
      </c>
      <c r="K70" s="60">
        <f t="shared" si="16"/>
        <v>87657</v>
      </c>
      <c r="L70" s="60">
        <f t="shared" si="16"/>
        <v>67014</v>
      </c>
      <c r="M70" s="60">
        <f t="shared" si="16"/>
        <v>0</v>
      </c>
      <c r="N70" s="60">
        <f t="shared" si="16"/>
        <v>51082</v>
      </c>
      <c r="O70" s="60">
        <f t="shared" si="16"/>
        <v>51082</v>
      </c>
      <c r="P70" s="60">
        <f t="shared" si="16"/>
        <v>51082</v>
      </c>
      <c r="Q70" s="60">
        <f t="shared" si="1"/>
        <v>7523358</v>
      </c>
    </row>
    <row r="71" spans="1:17" ht="36" customHeight="1" thickBot="1">
      <c r="A71" s="41"/>
      <c r="B71" s="35">
        <v>3104</v>
      </c>
      <c r="C71" s="39" t="s">
        <v>33</v>
      </c>
      <c r="D71" s="83" t="str">
        <f>'Додаток 3'!E86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1" s="58">
        <f>'Додаток 3'!F86</f>
        <v>7384619</v>
      </c>
      <c r="F71" s="58">
        <f>'Додаток 3'!G86</f>
        <v>7384619</v>
      </c>
      <c r="G71" s="58">
        <f>'Додаток 3'!H86</f>
        <v>5416965</v>
      </c>
      <c r="H71" s="58">
        <f>'Додаток 3'!I86</f>
        <v>208798</v>
      </c>
      <c r="I71" s="58">
        <f>'Додаток 3'!J86</f>
        <v>0</v>
      </c>
      <c r="J71" s="58">
        <f>'Додаток 3'!K86</f>
        <v>138739</v>
      </c>
      <c r="K71" s="58">
        <f>'Додаток 3'!L86</f>
        <v>87657</v>
      </c>
      <c r="L71" s="58">
        <f>'Додаток 3'!M86</f>
        <v>67014</v>
      </c>
      <c r="M71" s="58">
        <f>'Додаток 3'!N86</f>
        <v>0</v>
      </c>
      <c r="N71" s="58">
        <f>'Додаток 3'!O86</f>
        <v>51082</v>
      </c>
      <c r="O71" s="58">
        <f>'Додаток 3'!P86</f>
        <v>51082</v>
      </c>
      <c r="P71" s="58">
        <f>'Додаток 3'!Q86</f>
        <v>51082</v>
      </c>
      <c r="Q71" s="58">
        <f t="shared" si="1"/>
        <v>7523358</v>
      </c>
    </row>
    <row r="72" spans="1:17" ht="18.75" customHeight="1" thickBot="1">
      <c r="A72" s="41"/>
      <c r="B72" s="35"/>
      <c r="C72" s="39"/>
      <c r="D72" s="83" t="s">
        <v>211</v>
      </c>
      <c r="E72" s="58">
        <f>'Додаток 3'!F87</f>
        <v>792330</v>
      </c>
      <c r="F72" s="58">
        <f>'Додаток 3'!G87</f>
        <v>792330</v>
      </c>
      <c r="G72" s="58">
        <f>'Додаток 3'!H87</f>
        <v>643659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f t="shared" si="1"/>
        <v>792330</v>
      </c>
    </row>
    <row r="73" spans="1:17" s="32" customFormat="1" ht="20.25" customHeight="1" thickBot="1">
      <c r="A73" s="57"/>
      <c r="B73" s="65">
        <v>3110</v>
      </c>
      <c r="C73" s="48"/>
      <c r="D73" s="72" t="s">
        <v>136</v>
      </c>
      <c r="E73" s="60">
        <f>E74</f>
        <v>43200</v>
      </c>
      <c r="F73" s="60">
        <f aca="true" t="shared" si="17" ref="F73:P73">F74</f>
        <v>43200</v>
      </c>
      <c r="G73" s="60">
        <f t="shared" si="17"/>
        <v>0</v>
      </c>
      <c r="H73" s="60">
        <f t="shared" si="17"/>
        <v>0</v>
      </c>
      <c r="I73" s="60">
        <f t="shared" si="17"/>
        <v>0</v>
      </c>
      <c r="J73" s="60">
        <f t="shared" si="17"/>
        <v>0</v>
      </c>
      <c r="K73" s="60">
        <f t="shared" si="17"/>
        <v>0</v>
      </c>
      <c r="L73" s="60">
        <f t="shared" si="17"/>
        <v>0</v>
      </c>
      <c r="M73" s="60">
        <f t="shared" si="17"/>
        <v>0</v>
      </c>
      <c r="N73" s="60">
        <f t="shared" si="17"/>
        <v>0</v>
      </c>
      <c r="O73" s="60">
        <f t="shared" si="17"/>
        <v>0</v>
      </c>
      <c r="P73" s="60">
        <f t="shared" si="17"/>
        <v>0</v>
      </c>
      <c r="Q73" s="60">
        <f t="shared" si="1"/>
        <v>43200</v>
      </c>
    </row>
    <row r="74" spans="1:17" ht="18" customHeight="1" thickBot="1">
      <c r="A74" s="41"/>
      <c r="B74" s="41" t="str">
        <f>'Додаток 3'!C107</f>
        <v>3112</v>
      </c>
      <c r="C74" s="41" t="str">
        <f>'Додаток 3'!D107</f>
        <v>1040</v>
      </c>
      <c r="D74" s="66" t="str">
        <f>'Додаток 3'!E107</f>
        <v>Заходи державної політики з питань дітей та їх соціального захисту</v>
      </c>
      <c r="E74" s="58">
        <f>'Додаток 3'!F107</f>
        <v>43200</v>
      </c>
      <c r="F74" s="58">
        <f>'Додаток 3'!G107</f>
        <v>43200</v>
      </c>
      <c r="G74" s="58">
        <f>'Додаток 3'!H107</f>
        <v>0</v>
      </c>
      <c r="H74" s="58">
        <f>'Додаток 3'!I107</f>
        <v>0</v>
      </c>
      <c r="I74" s="58">
        <f>'Додаток 3'!J107</f>
        <v>0</v>
      </c>
      <c r="J74" s="58">
        <f>'Додаток 3'!K107</f>
        <v>0</v>
      </c>
      <c r="K74" s="58">
        <f>'Додаток 3'!L107</f>
        <v>0</v>
      </c>
      <c r="L74" s="58">
        <f>'Додаток 3'!M107</f>
        <v>0</v>
      </c>
      <c r="M74" s="58">
        <f>'Додаток 3'!N107</f>
        <v>0</v>
      </c>
      <c r="N74" s="58">
        <f>'Додаток 3'!O107</f>
        <v>0</v>
      </c>
      <c r="O74" s="58">
        <f>'Додаток 3'!P107</f>
        <v>0</v>
      </c>
      <c r="P74" s="58">
        <f>'Додаток 3'!Q107</f>
        <v>0</v>
      </c>
      <c r="Q74" s="58">
        <f t="shared" si="1"/>
        <v>43200</v>
      </c>
    </row>
    <row r="75" spans="1:17" s="32" customFormat="1" ht="23.25" customHeight="1" thickBot="1">
      <c r="A75" s="57"/>
      <c r="B75" s="57" t="s">
        <v>137</v>
      </c>
      <c r="C75" s="57"/>
      <c r="D75" s="67" t="s">
        <v>138</v>
      </c>
      <c r="E75" s="60">
        <f>E76</f>
        <v>2321450</v>
      </c>
      <c r="F75" s="60">
        <f aca="true" t="shared" si="18" ref="F75:P75">F76</f>
        <v>2321450</v>
      </c>
      <c r="G75" s="60">
        <f t="shared" si="18"/>
        <v>1830978</v>
      </c>
      <c r="H75" s="60">
        <f t="shared" si="18"/>
        <v>60268</v>
      </c>
      <c r="I75" s="60">
        <f t="shared" si="18"/>
        <v>0</v>
      </c>
      <c r="J75" s="60">
        <f t="shared" si="18"/>
        <v>0</v>
      </c>
      <c r="K75" s="60">
        <f t="shared" si="18"/>
        <v>0</v>
      </c>
      <c r="L75" s="60">
        <f t="shared" si="18"/>
        <v>0</v>
      </c>
      <c r="M75" s="60">
        <f t="shared" si="18"/>
        <v>0</v>
      </c>
      <c r="N75" s="60">
        <f t="shared" si="18"/>
        <v>0</v>
      </c>
      <c r="O75" s="60">
        <f t="shared" si="18"/>
        <v>0</v>
      </c>
      <c r="P75" s="60">
        <f t="shared" si="18"/>
        <v>0</v>
      </c>
      <c r="Q75" s="60">
        <f t="shared" si="1"/>
        <v>2321450</v>
      </c>
    </row>
    <row r="76" spans="1:17" ht="18" customHeight="1" thickBot="1">
      <c r="A76" s="41"/>
      <c r="B76" s="41" t="str">
        <f>'Додаток 3'!C20</f>
        <v>3121</v>
      </c>
      <c r="C76" s="41" t="str">
        <f>'Додаток 3'!D20</f>
        <v>1040</v>
      </c>
      <c r="D76" s="83" t="str">
        <f>'Додаток 3'!E20</f>
        <v>Утримання та забезпечення діяльності центрів соціальних служб для сім"ї, дітей та молоді </v>
      </c>
      <c r="E76" s="58">
        <f>'Додаток 3'!F20</f>
        <v>2321450</v>
      </c>
      <c r="F76" s="58">
        <f>'Додаток 3'!G20</f>
        <v>2321450</v>
      </c>
      <c r="G76" s="58">
        <f>'Додаток 3'!H20</f>
        <v>1830978</v>
      </c>
      <c r="H76" s="58">
        <f>'Додаток 3'!I20</f>
        <v>60268</v>
      </c>
      <c r="I76" s="58">
        <f>'Додаток 3'!J20</f>
        <v>0</v>
      </c>
      <c r="J76" s="58">
        <f>'Додаток 3'!K20</f>
        <v>0</v>
      </c>
      <c r="K76" s="58">
        <f>'Додаток 3'!L20</f>
        <v>0</v>
      </c>
      <c r="L76" s="58">
        <f>'Додаток 3'!M20</f>
        <v>0</v>
      </c>
      <c r="M76" s="58">
        <f>'Додаток 3'!N20</f>
        <v>0</v>
      </c>
      <c r="N76" s="58">
        <f>'Додаток 3'!O20</f>
        <v>0</v>
      </c>
      <c r="O76" s="58">
        <f>'Додаток 3'!P20</f>
        <v>0</v>
      </c>
      <c r="P76" s="58">
        <f>'Додаток 3'!Q20</f>
        <v>0</v>
      </c>
      <c r="Q76" s="58">
        <f t="shared" si="1"/>
        <v>2321450</v>
      </c>
    </row>
    <row r="77" spans="1:17" s="32" customFormat="1" ht="19.5" customHeight="1" thickBot="1">
      <c r="A77" s="57"/>
      <c r="B77" s="57" t="s">
        <v>139</v>
      </c>
      <c r="C77" s="57"/>
      <c r="D77" s="67" t="s">
        <v>140</v>
      </c>
      <c r="E77" s="60">
        <f>E78</f>
        <v>133542</v>
      </c>
      <c r="F77" s="60">
        <f aca="true" t="shared" si="19" ref="F77:P77">F78</f>
        <v>133542</v>
      </c>
      <c r="G77" s="60">
        <f t="shared" si="19"/>
        <v>0</v>
      </c>
      <c r="H77" s="60">
        <f t="shared" si="19"/>
        <v>0</v>
      </c>
      <c r="I77" s="60">
        <f t="shared" si="19"/>
        <v>0</v>
      </c>
      <c r="J77" s="60">
        <f t="shared" si="19"/>
        <v>0</v>
      </c>
      <c r="K77" s="60">
        <f t="shared" si="19"/>
        <v>0</v>
      </c>
      <c r="L77" s="60">
        <f t="shared" si="19"/>
        <v>0</v>
      </c>
      <c r="M77" s="60">
        <f t="shared" si="19"/>
        <v>0</v>
      </c>
      <c r="N77" s="60">
        <f t="shared" si="19"/>
        <v>0</v>
      </c>
      <c r="O77" s="60">
        <f t="shared" si="19"/>
        <v>0</v>
      </c>
      <c r="P77" s="60">
        <f t="shared" si="19"/>
        <v>0</v>
      </c>
      <c r="Q77" s="60">
        <f t="shared" si="1"/>
        <v>133542</v>
      </c>
    </row>
    <row r="78" spans="1:17" ht="18" customHeight="1" thickBot="1">
      <c r="A78" s="41"/>
      <c r="B78" s="41" t="str">
        <f>'Додаток 3'!C22</f>
        <v>3133</v>
      </c>
      <c r="C78" s="41" t="str">
        <f>'Додаток 3'!D22</f>
        <v>1040</v>
      </c>
      <c r="D78" s="66" t="str">
        <f>'Додаток 3'!E22</f>
        <v>Інші заходи та заклади молодіжної політики</v>
      </c>
      <c r="E78" s="58">
        <f>'Додаток 3'!F22</f>
        <v>133542</v>
      </c>
      <c r="F78" s="58">
        <f>'Додаток 3'!G22</f>
        <v>133542</v>
      </c>
      <c r="G78" s="58">
        <f>'Додаток 3'!H22</f>
        <v>0</v>
      </c>
      <c r="H78" s="58">
        <f>'Додаток 3'!I22</f>
        <v>0</v>
      </c>
      <c r="I78" s="58">
        <f>'Додаток 3'!J22</f>
        <v>0</v>
      </c>
      <c r="J78" s="58">
        <f>'Додаток 3'!K22</f>
        <v>0</v>
      </c>
      <c r="K78" s="58">
        <f>'Додаток 3'!L22</f>
        <v>0</v>
      </c>
      <c r="L78" s="58">
        <f>'Додаток 3'!M22</f>
        <v>0</v>
      </c>
      <c r="M78" s="58">
        <f>'Додаток 3'!N22</f>
        <v>0</v>
      </c>
      <c r="N78" s="58">
        <f>'Додаток 3'!O22</f>
        <v>0</v>
      </c>
      <c r="O78" s="58">
        <f>'Додаток 3'!P22</f>
        <v>0</v>
      </c>
      <c r="P78" s="58">
        <f>'Додаток 3'!Q22</f>
        <v>0</v>
      </c>
      <c r="Q78" s="58">
        <f t="shared" si="1"/>
        <v>133542</v>
      </c>
    </row>
    <row r="79" spans="1:17" ht="50.25" customHeight="1" thickBot="1">
      <c r="A79" s="41"/>
      <c r="B79" s="41" t="str">
        <f>'Додаток 3'!C88</f>
        <v>3160</v>
      </c>
      <c r="C79" s="41" t="str">
        <f>'Додаток 3'!D88</f>
        <v>1010</v>
      </c>
      <c r="D79" s="66" t="str">
        <f>'Додаток 3'!E88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9" s="58">
        <f>'Додаток 3'!F88</f>
        <v>274301</v>
      </c>
      <c r="F79" s="58">
        <f>'Додаток 3'!G88</f>
        <v>274301</v>
      </c>
      <c r="G79" s="58">
        <f>'Додаток 3'!H88</f>
        <v>0</v>
      </c>
      <c r="H79" s="58">
        <f>'Додаток 3'!I88</f>
        <v>0</v>
      </c>
      <c r="I79" s="58">
        <f>'Додаток 3'!J88</f>
        <v>0</v>
      </c>
      <c r="J79" s="58">
        <f>'Додаток 3'!K88</f>
        <v>0</v>
      </c>
      <c r="K79" s="58">
        <f>'Додаток 3'!L88</f>
        <v>0</v>
      </c>
      <c r="L79" s="58">
        <f>'Додаток 3'!M88</f>
        <v>0</v>
      </c>
      <c r="M79" s="58">
        <f>'Додаток 3'!N88</f>
        <v>0</v>
      </c>
      <c r="N79" s="58">
        <f>'Додаток 3'!O88</f>
        <v>0</v>
      </c>
      <c r="O79" s="58">
        <f>'Додаток 3'!P88</f>
        <v>0</v>
      </c>
      <c r="P79" s="58">
        <f>'Додаток 3'!Q88</f>
        <v>0</v>
      </c>
      <c r="Q79" s="58">
        <f aca="true" t="shared" si="20" ref="Q79:Q99">E79+J79</f>
        <v>274301</v>
      </c>
    </row>
    <row r="80" spans="1:17" s="32" customFormat="1" ht="22.5" customHeight="1" thickBot="1">
      <c r="A80" s="57"/>
      <c r="B80" s="57" t="s">
        <v>186</v>
      </c>
      <c r="C80" s="57"/>
      <c r="D80" s="67" t="s">
        <v>142</v>
      </c>
      <c r="E80" s="60">
        <f>E81</f>
        <v>349458</v>
      </c>
      <c r="F80" s="60">
        <f aca="true" t="shared" si="21" ref="F80:P80">F81</f>
        <v>349458</v>
      </c>
      <c r="G80" s="60">
        <f t="shared" si="21"/>
        <v>0</v>
      </c>
      <c r="H80" s="60">
        <f t="shared" si="21"/>
        <v>0</v>
      </c>
      <c r="I80" s="60">
        <f t="shared" si="21"/>
        <v>0</v>
      </c>
      <c r="J80" s="60">
        <f t="shared" si="21"/>
        <v>0</v>
      </c>
      <c r="K80" s="60">
        <f t="shared" si="21"/>
        <v>0</v>
      </c>
      <c r="L80" s="60">
        <f t="shared" si="21"/>
        <v>0</v>
      </c>
      <c r="M80" s="60">
        <f t="shared" si="21"/>
        <v>0</v>
      </c>
      <c r="N80" s="60">
        <f t="shared" si="21"/>
        <v>0</v>
      </c>
      <c r="O80" s="60">
        <f t="shared" si="21"/>
        <v>0</v>
      </c>
      <c r="P80" s="60">
        <f t="shared" si="21"/>
        <v>0</v>
      </c>
      <c r="Q80" s="60">
        <f t="shared" si="20"/>
        <v>349458</v>
      </c>
    </row>
    <row r="81" spans="1:17" ht="30.75" customHeight="1" thickBot="1">
      <c r="A81" s="39"/>
      <c r="B81" s="68" t="str">
        <f>'Додаток 3'!C90</f>
        <v>3192</v>
      </c>
      <c r="C81" s="68" t="str">
        <f>'Додаток 3'!D90</f>
        <v>1030</v>
      </c>
      <c r="D81" s="62" t="str">
        <f>'Додаток 3'!E90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1" s="58">
        <f>'Додаток 3'!F90</f>
        <v>349458</v>
      </c>
      <c r="F81" s="58">
        <f>'Додаток 3'!G90</f>
        <v>349458</v>
      </c>
      <c r="G81" s="58">
        <f>'Додаток 3'!H90</f>
        <v>0</v>
      </c>
      <c r="H81" s="58">
        <f>'Додаток 3'!I90</f>
        <v>0</v>
      </c>
      <c r="I81" s="58">
        <f>'Додаток 3'!J90</f>
        <v>0</v>
      </c>
      <c r="J81" s="58">
        <f>'Додаток 3'!K90</f>
        <v>0</v>
      </c>
      <c r="K81" s="58">
        <f>'Додаток 3'!L90</f>
        <v>0</v>
      </c>
      <c r="L81" s="58">
        <f>'Додаток 3'!M90</f>
        <v>0</v>
      </c>
      <c r="M81" s="58">
        <f>'Додаток 3'!N90</f>
        <v>0</v>
      </c>
      <c r="N81" s="58">
        <f>'Додаток 3'!O90</f>
        <v>0</v>
      </c>
      <c r="O81" s="58">
        <f>'Додаток 3'!P90</f>
        <v>0</v>
      </c>
      <c r="P81" s="58">
        <f>'Додаток 3'!Q90</f>
        <v>0</v>
      </c>
      <c r="Q81" s="58">
        <f t="shared" si="20"/>
        <v>349458</v>
      </c>
    </row>
    <row r="82" spans="1:17" ht="21.75" customHeight="1" thickBot="1">
      <c r="A82" s="39"/>
      <c r="B82" s="58">
        <v>3210</v>
      </c>
      <c r="C82" s="68" t="str">
        <f>'Додаток 3'!D91</f>
        <v>1050</v>
      </c>
      <c r="D82" s="62" t="str">
        <f>'Додаток 3'!E91</f>
        <v>Організація та проведення громадських робіт</v>
      </c>
      <c r="E82" s="58">
        <f>'Додаток 3'!F91</f>
        <v>94720</v>
      </c>
      <c r="F82" s="58">
        <f>'Додаток 3'!G91</f>
        <v>94720</v>
      </c>
      <c r="G82" s="58">
        <f>'Додаток 3'!H91</f>
        <v>77639</v>
      </c>
      <c r="H82" s="58">
        <f>'Додаток 3'!I91</f>
        <v>0</v>
      </c>
      <c r="I82" s="58">
        <f>'Додаток 3'!J91</f>
        <v>0</v>
      </c>
      <c r="J82" s="58">
        <f>'Додаток 3'!K91</f>
        <v>0</v>
      </c>
      <c r="K82" s="58">
        <f>'Додаток 3'!L91</f>
        <v>0</v>
      </c>
      <c r="L82" s="58">
        <f>'Додаток 3'!M91</f>
        <v>0</v>
      </c>
      <c r="M82" s="58">
        <f>'Додаток 3'!N91</f>
        <v>0</v>
      </c>
      <c r="N82" s="58">
        <f>'Додаток 3'!O91</f>
        <v>0</v>
      </c>
      <c r="O82" s="58">
        <f>'Додаток 3'!P91</f>
        <v>0</v>
      </c>
      <c r="P82" s="58">
        <f>'Додаток 3'!Q91</f>
        <v>0</v>
      </c>
      <c r="Q82" s="58">
        <f t="shared" si="20"/>
        <v>94720</v>
      </c>
    </row>
    <row r="83" spans="1:17" ht="17.25" customHeight="1" thickBot="1">
      <c r="A83" s="39"/>
      <c r="B83" s="58"/>
      <c r="C83" s="58"/>
      <c r="D83" s="62" t="str">
        <f>'Додаток 3'!E92</f>
        <v>у тому числі за рахунок субвенції з міського бюджету </v>
      </c>
      <c r="E83" s="58">
        <f>'Додаток 3'!F92</f>
        <v>94720</v>
      </c>
      <c r="F83" s="58">
        <f>'Додаток 3'!G92</f>
        <v>94720</v>
      </c>
      <c r="G83" s="58">
        <f>'Додаток 3'!H92</f>
        <v>77639</v>
      </c>
      <c r="H83" s="58">
        <f>'Додаток 3'!I92</f>
        <v>0</v>
      </c>
      <c r="I83" s="58">
        <f>'Додаток 3'!J92</f>
        <v>0</v>
      </c>
      <c r="J83" s="58">
        <f>'Додаток 3'!K92</f>
        <v>0</v>
      </c>
      <c r="K83" s="58">
        <f>'Додаток 3'!L92</f>
        <v>0</v>
      </c>
      <c r="L83" s="58">
        <f>'Додаток 3'!M92</f>
        <v>0</v>
      </c>
      <c r="M83" s="58">
        <f>'Додаток 3'!N92</f>
        <v>0</v>
      </c>
      <c r="N83" s="58">
        <f>'Додаток 3'!O92</f>
        <v>0</v>
      </c>
      <c r="O83" s="58">
        <f>'Додаток 3'!P92</f>
        <v>0</v>
      </c>
      <c r="P83" s="58">
        <f>'Додаток 3'!Q92</f>
        <v>0</v>
      </c>
      <c r="Q83" s="58">
        <f t="shared" si="20"/>
        <v>94720</v>
      </c>
    </row>
    <row r="84" spans="1:17" s="30" customFormat="1" ht="100.5" customHeight="1" thickBot="1">
      <c r="A84" s="39"/>
      <c r="B84" s="68" t="str">
        <f>'Додаток 3'!C93</f>
        <v>3230</v>
      </c>
      <c r="C84" s="68" t="str">
        <f>'Додаток 3'!D93</f>
        <v>1040</v>
      </c>
      <c r="D84" s="62" t="str">
        <f>'Додаток 3'!E93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4" s="58">
        <f>'Додаток 3'!F93</f>
        <v>1424094</v>
      </c>
      <c r="F84" s="58">
        <f>'Додаток 3'!G93</f>
        <v>1424094</v>
      </c>
      <c r="G84" s="58">
        <f>'Додаток 3'!H93</f>
        <v>0</v>
      </c>
      <c r="H84" s="58">
        <f>'Додаток 3'!I93</f>
        <v>0</v>
      </c>
      <c r="I84" s="58">
        <f>'Додаток 3'!J93</f>
        <v>0</v>
      </c>
      <c r="J84" s="58">
        <f>'Додаток 3'!K93</f>
        <v>0</v>
      </c>
      <c r="K84" s="58">
        <f>'Додаток 3'!L93</f>
        <v>0</v>
      </c>
      <c r="L84" s="58">
        <f>'Додаток 3'!M93</f>
        <v>0</v>
      </c>
      <c r="M84" s="58">
        <f>'Додаток 3'!N93</f>
        <v>0</v>
      </c>
      <c r="N84" s="58">
        <f>'Додаток 3'!O93</f>
        <v>0</v>
      </c>
      <c r="O84" s="58">
        <f>'Додаток 3'!P93</f>
        <v>0</v>
      </c>
      <c r="P84" s="58">
        <f>'Додаток 3'!Q93</f>
        <v>0</v>
      </c>
      <c r="Q84" s="58">
        <f t="shared" si="20"/>
        <v>1424094</v>
      </c>
    </row>
    <row r="85" spans="1:17" ht="115.5" customHeight="1" thickBot="1">
      <c r="A85" s="39"/>
      <c r="B85" s="68"/>
      <c r="C85" s="68"/>
      <c r="D85" s="62" t="str">
        <f>'Додаток 3'!E94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85" s="58">
        <f>'Додаток 3'!F94</f>
        <v>1424094</v>
      </c>
      <c r="F85" s="58">
        <f>'Додаток 3'!G94</f>
        <v>1424094</v>
      </c>
      <c r="G85" s="58">
        <f>'Додаток 3'!H94</f>
        <v>0</v>
      </c>
      <c r="H85" s="58">
        <f>'Додаток 3'!I94</f>
        <v>0</v>
      </c>
      <c r="I85" s="58">
        <f>'Додаток 3'!J94</f>
        <v>0</v>
      </c>
      <c r="J85" s="58">
        <f>'Додаток 3'!K94</f>
        <v>0</v>
      </c>
      <c r="K85" s="58">
        <f>'Додаток 3'!L94</f>
        <v>0</v>
      </c>
      <c r="L85" s="58">
        <f>'Додаток 3'!M94</f>
        <v>0</v>
      </c>
      <c r="M85" s="58">
        <f>'Додаток 3'!N94</f>
        <v>0</v>
      </c>
      <c r="N85" s="58">
        <f>'Додаток 3'!O94</f>
        <v>0</v>
      </c>
      <c r="O85" s="58">
        <f>'Додаток 3'!P94</f>
        <v>0</v>
      </c>
      <c r="P85" s="58">
        <f>'Додаток 3'!Q94</f>
        <v>0</v>
      </c>
      <c r="Q85" s="58">
        <f t="shared" si="20"/>
        <v>1424094</v>
      </c>
    </row>
    <row r="86" spans="1:17" ht="21" customHeight="1" thickBot="1">
      <c r="A86" s="39"/>
      <c r="B86" s="58">
        <v>3240</v>
      </c>
      <c r="C86" s="68"/>
      <c r="D86" s="62" t="str">
        <f>'Додаток 3'!E95</f>
        <v>Інші заклади та заходи</v>
      </c>
      <c r="E86" s="58">
        <f>E88</f>
        <v>3965697</v>
      </c>
      <c r="F86" s="58">
        <f aca="true" t="shared" si="22" ref="F86:P87">F88</f>
        <v>3965697</v>
      </c>
      <c r="G86" s="58">
        <f t="shared" si="22"/>
        <v>0</v>
      </c>
      <c r="H86" s="58">
        <f t="shared" si="22"/>
        <v>0</v>
      </c>
      <c r="I86" s="58">
        <f t="shared" si="22"/>
        <v>0</v>
      </c>
      <c r="J86" s="58">
        <f t="shared" si="22"/>
        <v>0</v>
      </c>
      <c r="K86" s="58">
        <f t="shared" si="22"/>
        <v>0</v>
      </c>
      <c r="L86" s="58">
        <f t="shared" si="22"/>
        <v>0</v>
      </c>
      <c r="M86" s="58">
        <f t="shared" si="22"/>
        <v>0</v>
      </c>
      <c r="N86" s="58">
        <f t="shared" si="22"/>
        <v>0</v>
      </c>
      <c r="O86" s="58">
        <f t="shared" si="22"/>
        <v>0</v>
      </c>
      <c r="P86" s="58">
        <f t="shared" si="22"/>
        <v>0</v>
      </c>
      <c r="Q86" s="58">
        <f t="shared" si="20"/>
        <v>3965697</v>
      </c>
    </row>
    <row r="87" spans="1:17" ht="18.75" customHeight="1" thickBot="1">
      <c r="A87" s="39"/>
      <c r="B87" s="68"/>
      <c r="C87" s="68"/>
      <c r="D87" s="62" t="str">
        <f>'Додаток 3'!E96</f>
        <v>в тому числі за рахунок субвенції з міського бюджету</v>
      </c>
      <c r="E87" s="58">
        <f>E89</f>
        <v>2562297</v>
      </c>
      <c r="F87" s="58">
        <f t="shared" si="22"/>
        <v>2562297</v>
      </c>
      <c r="G87" s="58">
        <f t="shared" si="22"/>
        <v>0</v>
      </c>
      <c r="H87" s="58">
        <f t="shared" si="22"/>
        <v>0</v>
      </c>
      <c r="I87" s="58">
        <f t="shared" si="22"/>
        <v>0</v>
      </c>
      <c r="J87" s="58">
        <f t="shared" si="22"/>
        <v>0</v>
      </c>
      <c r="K87" s="58">
        <f t="shared" si="22"/>
        <v>0</v>
      </c>
      <c r="L87" s="58">
        <f t="shared" si="22"/>
        <v>0</v>
      </c>
      <c r="M87" s="58">
        <f t="shared" si="22"/>
        <v>0</v>
      </c>
      <c r="N87" s="58">
        <f t="shared" si="22"/>
        <v>0</v>
      </c>
      <c r="O87" s="58">
        <f t="shared" si="22"/>
        <v>0</v>
      </c>
      <c r="P87" s="58">
        <f t="shared" si="22"/>
        <v>0</v>
      </c>
      <c r="Q87" s="58">
        <f t="shared" si="20"/>
        <v>2562297</v>
      </c>
    </row>
    <row r="88" spans="1:17" s="30" customFormat="1" ht="21" customHeight="1" thickBot="1">
      <c r="A88" s="42"/>
      <c r="B88" s="68" t="str">
        <f>'Додаток 3'!C97</f>
        <v>3242</v>
      </c>
      <c r="C88" s="68" t="str">
        <f>'Додаток 3'!D97</f>
        <v>1090</v>
      </c>
      <c r="D88" s="62" t="str">
        <f>'Додаток 3'!E97</f>
        <v>Інші заходи у сфері соціального захисту і соціального забезпечення</v>
      </c>
      <c r="E88" s="58">
        <f>'Додаток 3'!F97</f>
        <v>3965697</v>
      </c>
      <c r="F88" s="58">
        <f>'Додаток 3'!G97</f>
        <v>3965697</v>
      </c>
      <c r="G88" s="58">
        <f>'Додаток 3'!H97</f>
        <v>0</v>
      </c>
      <c r="H88" s="58">
        <f>'Додаток 3'!I97</f>
        <v>0</v>
      </c>
      <c r="I88" s="58">
        <f>'Додаток 3'!J97</f>
        <v>0</v>
      </c>
      <c r="J88" s="58">
        <f>'Додаток 3'!K97</f>
        <v>0</v>
      </c>
      <c r="K88" s="58">
        <f>'Додаток 3'!L97</f>
        <v>0</v>
      </c>
      <c r="L88" s="58">
        <f>'Додаток 3'!M97</f>
        <v>0</v>
      </c>
      <c r="M88" s="58">
        <f>'Додаток 3'!N97</f>
        <v>0</v>
      </c>
      <c r="N88" s="58">
        <f>'Додаток 3'!O97</f>
        <v>0</v>
      </c>
      <c r="O88" s="58">
        <f>'Додаток 3'!P97</f>
        <v>0</v>
      </c>
      <c r="P88" s="58">
        <f>'Додаток 3'!Q97</f>
        <v>0</v>
      </c>
      <c r="Q88" s="58">
        <f t="shared" si="20"/>
        <v>3965697</v>
      </c>
    </row>
    <row r="89" spans="1:17" ht="18" customHeight="1" thickBot="1">
      <c r="A89" s="42"/>
      <c r="B89" s="41"/>
      <c r="C89" s="39"/>
      <c r="D89" s="62" t="str">
        <f>'Додаток 3'!E98</f>
        <v>в тому числі за рахунок субвенції з міського бюджету</v>
      </c>
      <c r="E89" s="58">
        <f>'Додаток 3'!F98</f>
        <v>2562297</v>
      </c>
      <c r="F89" s="58">
        <f>'Додаток 3'!G98</f>
        <v>2562297</v>
      </c>
      <c r="G89" s="58">
        <f>'Додаток 3'!H98</f>
        <v>0</v>
      </c>
      <c r="H89" s="58">
        <f>'Додаток 3'!I98</f>
        <v>0</v>
      </c>
      <c r="I89" s="58">
        <f>'Додаток 3'!J98</f>
        <v>0</v>
      </c>
      <c r="J89" s="58">
        <f>'Додаток 3'!K98</f>
        <v>0</v>
      </c>
      <c r="K89" s="58">
        <f>'Додаток 3'!L98</f>
        <v>0</v>
      </c>
      <c r="L89" s="58">
        <f>'Додаток 3'!M98</f>
        <v>0</v>
      </c>
      <c r="M89" s="58">
        <f>'Додаток 3'!N98</f>
        <v>0</v>
      </c>
      <c r="N89" s="58">
        <f>'Додаток 3'!O98</f>
        <v>0</v>
      </c>
      <c r="O89" s="58">
        <f>'Додаток 3'!P98</f>
        <v>0</v>
      </c>
      <c r="P89" s="58">
        <f>'Додаток 3'!Q98</f>
        <v>0</v>
      </c>
      <c r="Q89" s="58">
        <f t="shared" si="20"/>
        <v>2562297</v>
      </c>
    </row>
    <row r="90" spans="1:17" s="3" customFormat="1" ht="19.5" customHeight="1" thickBot="1">
      <c r="A90" s="39"/>
      <c r="B90" s="48" t="s">
        <v>71</v>
      </c>
      <c r="C90" s="39"/>
      <c r="D90" s="72" t="str">
        <f>'Додаток 3'!E23</f>
        <v>Культура і мистецтво</v>
      </c>
      <c r="E90" s="60">
        <f>E91</f>
        <v>173182</v>
      </c>
      <c r="F90" s="60">
        <f aca="true" t="shared" si="23" ref="F90:P90">F91</f>
        <v>173182</v>
      </c>
      <c r="G90" s="60">
        <f t="shared" si="23"/>
        <v>0</v>
      </c>
      <c r="H90" s="60">
        <f t="shared" si="23"/>
        <v>0</v>
      </c>
      <c r="I90" s="60">
        <f t="shared" si="23"/>
        <v>0</v>
      </c>
      <c r="J90" s="60">
        <f t="shared" si="23"/>
        <v>0</v>
      </c>
      <c r="K90" s="60">
        <f t="shared" si="23"/>
        <v>0</v>
      </c>
      <c r="L90" s="60">
        <f t="shared" si="23"/>
        <v>0</v>
      </c>
      <c r="M90" s="60">
        <f t="shared" si="23"/>
        <v>0</v>
      </c>
      <c r="N90" s="60">
        <f t="shared" si="23"/>
        <v>0</v>
      </c>
      <c r="O90" s="60">
        <f t="shared" si="23"/>
        <v>0</v>
      </c>
      <c r="P90" s="60">
        <f t="shared" si="23"/>
        <v>0</v>
      </c>
      <c r="Q90" s="60">
        <f t="shared" si="20"/>
        <v>173182</v>
      </c>
    </row>
    <row r="91" spans="1:17" ht="19.5" customHeight="1" thickBot="1">
      <c r="A91" s="39"/>
      <c r="B91" s="68" t="str">
        <f>'Додаток 3'!C24</f>
        <v>4080</v>
      </c>
      <c r="C91" s="68"/>
      <c r="D91" s="62" t="str">
        <f>'Додаток 3'!E24</f>
        <v>Інші заклади та заходи в галузі культури і мистецтва</v>
      </c>
      <c r="E91" s="58">
        <f>'Додаток 3'!F24</f>
        <v>173182</v>
      </c>
      <c r="F91" s="58">
        <f>'Додаток 3'!G24</f>
        <v>173182</v>
      </c>
      <c r="G91" s="58">
        <f>'Додаток 3'!H24</f>
        <v>0</v>
      </c>
      <c r="H91" s="58">
        <f>'Додаток 3'!I24</f>
        <v>0</v>
      </c>
      <c r="I91" s="58">
        <f>'Додаток 3'!J24</f>
        <v>0</v>
      </c>
      <c r="J91" s="58">
        <f>'Додаток 3'!K24</f>
        <v>0</v>
      </c>
      <c r="K91" s="58">
        <f>'Додаток 3'!L24</f>
        <v>0</v>
      </c>
      <c r="L91" s="58">
        <f>'Додаток 3'!M24</f>
        <v>0</v>
      </c>
      <c r="M91" s="58">
        <f>'Додаток 3'!N24</f>
        <v>0</v>
      </c>
      <c r="N91" s="58">
        <f>'Додаток 3'!O24</f>
        <v>0</v>
      </c>
      <c r="O91" s="58">
        <f>'Додаток 3'!P24</f>
        <v>0</v>
      </c>
      <c r="P91" s="58">
        <f>'Додаток 3'!Q24</f>
        <v>0</v>
      </c>
      <c r="Q91" s="58">
        <f t="shared" si="20"/>
        <v>173182</v>
      </c>
    </row>
    <row r="92" spans="1:17" ht="19.5" customHeight="1" thickBot="1">
      <c r="A92" s="39"/>
      <c r="B92" s="58">
        <v>4082</v>
      </c>
      <c r="C92" s="41" t="s">
        <v>70</v>
      </c>
      <c r="D92" s="62" t="str">
        <f>'Додаток 3'!E25</f>
        <v>Інші заходи в галузі культури і мистецтва</v>
      </c>
      <c r="E92" s="58">
        <v>173182</v>
      </c>
      <c r="F92" s="58">
        <v>173182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f t="shared" si="20"/>
        <v>173182</v>
      </c>
    </row>
    <row r="93" spans="1:17" s="3" customFormat="1" ht="18.75" customHeight="1" thickBot="1">
      <c r="A93" s="39"/>
      <c r="B93" s="48" t="s">
        <v>51</v>
      </c>
      <c r="C93" s="48"/>
      <c r="D93" s="72" t="s">
        <v>37</v>
      </c>
      <c r="E93" s="60">
        <f>E96+E95</f>
        <v>3888114</v>
      </c>
      <c r="F93" s="60">
        <f aca="true" t="shared" si="24" ref="F93:Q93">F96+F95</f>
        <v>3888114</v>
      </c>
      <c r="G93" s="60">
        <f t="shared" si="24"/>
        <v>0</v>
      </c>
      <c r="H93" s="60">
        <f t="shared" si="24"/>
        <v>20000</v>
      </c>
      <c r="I93" s="60">
        <f t="shared" si="24"/>
        <v>0</v>
      </c>
      <c r="J93" s="60">
        <f t="shared" si="24"/>
        <v>18402</v>
      </c>
      <c r="K93" s="60">
        <f t="shared" si="24"/>
        <v>18402</v>
      </c>
      <c r="L93" s="60">
        <f t="shared" si="24"/>
        <v>0</v>
      </c>
      <c r="M93" s="60">
        <f t="shared" si="24"/>
        <v>0</v>
      </c>
      <c r="N93" s="60">
        <f t="shared" si="24"/>
        <v>0</v>
      </c>
      <c r="O93" s="60">
        <f t="shared" si="24"/>
        <v>0</v>
      </c>
      <c r="P93" s="60">
        <f t="shared" si="24"/>
        <v>0</v>
      </c>
      <c r="Q93" s="60">
        <f>Q96+Q95</f>
        <v>3906516</v>
      </c>
    </row>
    <row r="94" spans="1:17" s="3" customFormat="1" ht="18.75" customHeight="1" thickBot="1">
      <c r="A94" s="39"/>
      <c r="B94" s="48"/>
      <c r="C94" s="48"/>
      <c r="D94" s="83" t="s">
        <v>79</v>
      </c>
      <c r="E94" s="58">
        <f>2000000-1000000+88114</f>
        <v>1088114</v>
      </c>
      <c r="F94" s="58">
        <f>2000000-1000000+88114</f>
        <v>1088114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f t="shared" si="20"/>
        <v>1088114</v>
      </c>
    </row>
    <row r="95" spans="1:17" s="3" customFormat="1" ht="18.75" customHeight="1" thickBot="1">
      <c r="A95" s="39"/>
      <c r="B95" s="39" t="s">
        <v>213</v>
      </c>
      <c r="C95" s="39" t="s">
        <v>25</v>
      </c>
      <c r="D95" s="83" t="s">
        <v>215</v>
      </c>
      <c r="E95" s="58">
        <v>88114</v>
      </c>
      <c r="F95" s="58">
        <v>88114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f t="shared" si="20"/>
        <v>88114</v>
      </c>
    </row>
    <row r="96" spans="1:149" s="3" customFormat="1" ht="17.25" customHeight="1" thickBot="1">
      <c r="A96" s="41"/>
      <c r="B96" s="68" t="str">
        <f>'Додаток 3'!C114</f>
        <v>6030</v>
      </c>
      <c r="C96" s="68" t="str">
        <f>'Додаток 3'!D114</f>
        <v>0620</v>
      </c>
      <c r="D96" s="62" t="str">
        <f>'Додаток 3'!E114</f>
        <v>Організація благоустрою населених пунктів</v>
      </c>
      <c r="E96" s="58">
        <f>'Додаток 3'!F114</f>
        <v>3800000</v>
      </c>
      <c r="F96" s="58">
        <f>'Додаток 3'!G114</f>
        <v>3800000</v>
      </c>
      <c r="G96" s="58">
        <f>'Додаток 3'!H114</f>
        <v>0</v>
      </c>
      <c r="H96" s="58">
        <f>'Додаток 3'!I114</f>
        <v>20000</v>
      </c>
      <c r="I96" s="58">
        <f>'Додаток 3'!J114</f>
        <v>0</v>
      </c>
      <c r="J96" s="58">
        <f>'Додаток 3'!K114</f>
        <v>18402</v>
      </c>
      <c r="K96" s="58">
        <f>'Додаток 3'!L114</f>
        <v>18402</v>
      </c>
      <c r="L96" s="58">
        <f>'Додаток 3'!M114</f>
        <v>0</v>
      </c>
      <c r="M96" s="58">
        <f>'Додаток 3'!N114</f>
        <v>0</v>
      </c>
      <c r="N96" s="58">
        <f>'Додаток 3'!O114</f>
        <v>0</v>
      </c>
      <c r="O96" s="58">
        <f>'Додаток 3'!P114</f>
        <v>0</v>
      </c>
      <c r="P96" s="58">
        <f>'Додаток 3'!Q114</f>
        <v>0</v>
      </c>
      <c r="Q96" s="58">
        <f t="shared" si="20"/>
        <v>3818402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spans="1:149" s="3" customFormat="1" ht="17.25" customHeight="1" thickBot="1">
      <c r="A97" s="41"/>
      <c r="B97" s="68"/>
      <c r="C97" s="68"/>
      <c r="D97" s="62" t="str">
        <f>'Додаток 3'!E115</f>
        <v>в тому числі за рахунок субвенції з міського бюджету</v>
      </c>
      <c r="E97" s="58">
        <f>'Додаток 3'!F115</f>
        <v>1000000</v>
      </c>
      <c r="F97" s="58">
        <f>'Додаток 3'!G115</f>
        <v>1000000</v>
      </c>
      <c r="G97" s="58">
        <f>'Додаток 3'!H115</f>
        <v>0</v>
      </c>
      <c r="H97" s="58">
        <f>'Додаток 3'!I115</f>
        <v>0</v>
      </c>
      <c r="I97" s="58">
        <f>'Додаток 3'!J115</f>
        <v>0</v>
      </c>
      <c r="J97" s="58">
        <f>'Додаток 3'!K115</f>
        <v>0</v>
      </c>
      <c r="K97" s="58">
        <f>'Додаток 3'!L115</f>
        <v>0</v>
      </c>
      <c r="L97" s="58">
        <f>'Додаток 3'!M115</f>
        <v>0</v>
      </c>
      <c r="M97" s="58">
        <f>'Додаток 3'!N115</f>
        <v>0</v>
      </c>
      <c r="N97" s="58">
        <f>'Додаток 3'!O115</f>
        <v>0</v>
      </c>
      <c r="O97" s="58">
        <f>'Додаток 3'!P115</f>
        <v>0</v>
      </c>
      <c r="P97" s="58">
        <f>'Додаток 3'!Q115</f>
        <v>0</v>
      </c>
      <c r="Q97" s="58">
        <f t="shared" si="20"/>
        <v>1000000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</row>
    <row r="98" spans="1:17" s="54" customFormat="1" ht="17.25" customHeight="1" thickBot="1">
      <c r="A98" s="57"/>
      <c r="B98" s="60">
        <v>7300</v>
      </c>
      <c r="C98" s="70"/>
      <c r="D98" s="69" t="s">
        <v>150</v>
      </c>
      <c r="E98" s="60">
        <f>E99</f>
        <v>50000</v>
      </c>
      <c r="F98" s="60">
        <f aca="true" t="shared" si="25" ref="F98:P98">F99</f>
        <v>50000</v>
      </c>
      <c r="G98" s="60">
        <f t="shared" si="25"/>
        <v>0</v>
      </c>
      <c r="H98" s="60">
        <f t="shared" si="25"/>
        <v>0</v>
      </c>
      <c r="I98" s="60">
        <f t="shared" si="25"/>
        <v>0</v>
      </c>
      <c r="J98" s="60">
        <f t="shared" si="25"/>
        <v>0</v>
      </c>
      <c r="K98" s="60">
        <f t="shared" si="25"/>
        <v>0</v>
      </c>
      <c r="L98" s="60">
        <f t="shared" si="25"/>
        <v>0</v>
      </c>
      <c r="M98" s="60">
        <f t="shared" si="25"/>
        <v>0</v>
      </c>
      <c r="N98" s="60">
        <f t="shared" si="25"/>
        <v>0</v>
      </c>
      <c r="O98" s="60">
        <f t="shared" si="25"/>
        <v>0</v>
      </c>
      <c r="P98" s="60">
        <f t="shared" si="25"/>
        <v>0</v>
      </c>
      <c r="Q98" s="60">
        <f t="shared" si="20"/>
        <v>50000</v>
      </c>
    </row>
    <row r="99" spans="1:149" s="3" customFormat="1" ht="17.25" customHeight="1" thickBot="1">
      <c r="A99" s="41"/>
      <c r="B99" s="58">
        <f>'Додаток 3'!C117</f>
        <v>7340</v>
      </c>
      <c r="C99" s="58" t="str">
        <f>'Додаток 3'!D117</f>
        <v>0443</v>
      </c>
      <c r="D99" s="71" t="str">
        <f>'Додаток 3'!E117</f>
        <v>Проектування, реставрація та охорона пам'яток архітектури</v>
      </c>
      <c r="E99" s="58">
        <f>'Додаток 3'!F117</f>
        <v>50000</v>
      </c>
      <c r="F99" s="58">
        <f>'Додаток 3'!G117</f>
        <v>50000</v>
      </c>
      <c r="G99" s="58">
        <f>'Додаток 3'!H117</f>
        <v>0</v>
      </c>
      <c r="H99" s="58">
        <f>'Додаток 3'!I117</f>
        <v>0</v>
      </c>
      <c r="I99" s="58">
        <f>'Додаток 3'!J117</f>
        <v>0</v>
      </c>
      <c r="J99" s="58">
        <f>'Додаток 3'!K117</f>
        <v>0</v>
      </c>
      <c r="K99" s="58">
        <f>'Додаток 3'!L117</f>
        <v>0</v>
      </c>
      <c r="L99" s="58">
        <f>'Додаток 3'!M117</f>
        <v>0</v>
      </c>
      <c r="M99" s="58">
        <f>'Додаток 3'!N117</f>
        <v>0</v>
      </c>
      <c r="N99" s="58">
        <f>'Додаток 3'!O117</f>
        <v>0</v>
      </c>
      <c r="O99" s="58">
        <f>'Додаток 3'!P117</f>
        <v>0</v>
      </c>
      <c r="P99" s="58">
        <f>'Додаток 3'!Q117</f>
        <v>0</v>
      </c>
      <c r="Q99" s="58">
        <f t="shared" si="20"/>
        <v>50000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</row>
    <row r="100" spans="1:17" s="33" customFormat="1" ht="21" customHeight="1" thickBot="1">
      <c r="A100" s="50"/>
      <c r="B100" s="50"/>
      <c r="C100" s="51"/>
      <c r="D100" s="72" t="s">
        <v>34</v>
      </c>
      <c r="E100" s="58">
        <f>E14+E16+E18+E90+E93+E98</f>
        <v>388694420</v>
      </c>
      <c r="F100" s="58">
        <f aca="true" t="shared" si="26" ref="F100:Q100">F14+F16+F18+F90+F93+F98</f>
        <v>388694420</v>
      </c>
      <c r="G100" s="58">
        <f t="shared" si="26"/>
        <v>25078494</v>
      </c>
      <c r="H100" s="58">
        <f t="shared" si="26"/>
        <v>1475488</v>
      </c>
      <c r="I100" s="58">
        <f t="shared" si="26"/>
        <v>0</v>
      </c>
      <c r="J100" s="58">
        <f t="shared" si="26"/>
        <v>170141</v>
      </c>
      <c r="K100" s="58">
        <f t="shared" si="26"/>
        <v>106059</v>
      </c>
      <c r="L100" s="58">
        <f t="shared" si="26"/>
        <v>67014</v>
      </c>
      <c r="M100" s="58">
        <f t="shared" si="26"/>
        <v>0</v>
      </c>
      <c r="N100" s="58">
        <f t="shared" si="26"/>
        <v>64082</v>
      </c>
      <c r="O100" s="58">
        <f t="shared" si="26"/>
        <v>64082</v>
      </c>
      <c r="P100" s="58">
        <f t="shared" si="26"/>
        <v>64082</v>
      </c>
      <c r="Q100" s="58">
        <f t="shared" si="26"/>
        <v>388864561</v>
      </c>
    </row>
    <row r="101" spans="1:17" ht="30.75" customHeight="1">
      <c r="A101" s="7"/>
      <c r="B101" s="7"/>
      <c r="C101" s="8"/>
      <c r="D101" s="20"/>
      <c r="E101" s="7"/>
      <c r="F101" s="7"/>
      <c r="G101" s="13"/>
      <c r="H101" s="13"/>
      <c r="I101" s="13"/>
      <c r="J101" s="14"/>
      <c r="K101" s="14"/>
      <c r="L101" s="12"/>
      <c r="M101" s="12"/>
      <c r="N101" s="7"/>
      <c r="O101" s="7"/>
      <c r="P101" s="7"/>
      <c r="Q101" s="7"/>
    </row>
    <row r="102" spans="1:17" ht="26.25" customHeight="1">
      <c r="A102" s="7"/>
      <c r="B102" s="7"/>
      <c r="C102" s="8"/>
      <c r="D102" s="25" t="s">
        <v>74</v>
      </c>
      <c r="E102" s="26"/>
      <c r="F102" s="26"/>
      <c r="G102" s="26"/>
      <c r="H102" s="26"/>
      <c r="I102" s="26"/>
      <c r="J102" s="27"/>
      <c r="K102" s="27" t="s">
        <v>204</v>
      </c>
      <c r="L102" s="12"/>
      <c r="M102" s="12"/>
      <c r="N102" s="7"/>
      <c r="O102" s="7"/>
      <c r="P102" s="7"/>
      <c r="Q102" s="7"/>
    </row>
    <row r="103" spans="1:17" ht="26.25" customHeight="1">
      <c r="A103" s="7"/>
      <c r="B103" s="7"/>
      <c r="C103" s="8"/>
      <c r="D103" s="20"/>
      <c r="E103" s="7"/>
      <c r="F103" s="7"/>
      <c r="G103" s="13"/>
      <c r="H103" s="13"/>
      <c r="I103" s="13"/>
      <c r="J103" s="14"/>
      <c r="K103" s="14"/>
      <c r="L103" s="12"/>
      <c r="M103" s="12"/>
      <c r="N103" s="7"/>
      <c r="O103" s="7"/>
      <c r="P103" s="7"/>
      <c r="Q103" s="7"/>
    </row>
    <row r="104" ht="27.75" customHeight="1">
      <c r="C104" s="15"/>
    </row>
    <row r="105" spans="3:17" ht="20.25" customHeight="1">
      <c r="C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3:17" ht="28.5" customHeight="1">
      <c r="C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3:6" ht="26.25" customHeight="1">
      <c r="C107" s="15"/>
      <c r="E107" s="23"/>
      <c r="F107" s="16"/>
    </row>
    <row r="108" spans="3:6" ht="26.25" customHeight="1">
      <c r="C108" s="15"/>
      <c r="E108" s="23"/>
      <c r="F108" s="16"/>
    </row>
    <row r="109" spans="3:6" ht="28.5" customHeight="1">
      <c r="C109" s="15"/>
      <c r="E109" s="23"/>
      <c r="F109" s="16"/>
    </row>
    <row r="110" spans="3:6" ht="29.25" customHeight="1">
      <c r="C110" s="15"/>
      <c r="D110" s="21"/>
      <c r="E110" s="17"/>
      <c r="F110" s="17"/>
    </row>
    <row r="111" spans="3:6" ht="35.25" customHeight="1">
      <c r="C111" s="15"/>
      <c r="D111" s="22"/>
      <c r="E111" s="16"/>
      <c r="F111" s="16"/>
    </row>
    <row r="112" spans="3:6" ht="25.5" customHeight="1">
      <c r="C112" s="15"/>
      <c r="D112" s="22"/>
      <c r="E112" s="16"/>
      <c r="F112" s="16"/>
    </row>
    <row r="113" spans="3:6" ht="33" customHeight="1">
      <c r="C113" s="15"/>
      <c r="E113" s="16"/>
      <c r="F113" s="16"/>
    </row>
    <row r="114" ht="33" customHeight="1">
      <c r="C114" s="15"/>
    </row>
    <row r="115" spans="3:6" ht="37.5" customHeight="1">
      <c r="C115" s="15"/>
      <c r="D115" s="22"/>
      <c r="E115" s="16"/>
      <c r="F115" s="16"/>
    </row>
    <row r="116" ht="37.5" customHeight="1">
      <c r="C116" s="15"/>
    </row>
    <row r="117" ht="33.75" customHeight="1">
      <c r="C117" s="15"/>
    </row>
    <row r="118" ht="33.75" customHeight="1">
      <c r="C118" s="15"/>
    </row>
    <row r="119" ht="29.25" customHeight="1">
      <c r="C119" s="15"/>
    </row>
    <row r="120" ht="32.25" customHeight="1">
      <c r="C120" s="15"/>
    </row>
    <row r="121" ht="37.5" customHeight="1">
      <c r="C121" s="15"/>
    </row>
    <row r="122" ht="37.5" customHeight="1">
      <c r="C122" s="15"/>
    </row>
    <row r="123" ht="45.75" customHeight="1">
      <c r="C123" s="15"/>
    </row>
    <row r="124" ht="28.5" customHeight="1">
      <c r="C124" s="15"/>
    </row>
    <row r="125" ht="45.75" customHeight="1">
      <c r="C125" s="15"/>
    </row>
    <row r="126" ht="25.5" customHeight="1">
      <c r="C126" s="15"/>
    </row>
    <row r="127" ht="25.5" customHeight="1">
      <c r="C127" s="15"/>
    </row>
    <row r="128" ht="25.5" customHeight="1">
      <c r="C128" s="15"/>
    </row>
    <row r="129" ht="25.5" customHeight="1">
      <c r="C129" s="15"/>
    </row>
    <row r="130" ht="25.5" customHeight="1">
      <c r="C130" s="15"/>
    </row>
    <row r="131" ht="33" customHeight="1">
      <c r="C131" s="15"/>
    </row>
    <row r="132" ht="25.5" customHeight="1">
      <c r="C132" s="15"/>
    </row>
    <row r="133" ht="25.5" customHeight="1">
      <c r="C133" s="15"/>
    </row>
    <row r="134" ht="34.5" customHeight="1">
      <c r="C134" s="15"/>
    </row>
    <row r="135" ht="23.25" customHeight="1">
      <c r="C135" s="15"/>
    </row>
    <row r="136" ht="26.25" customHeight="1">
      <c r="C136" s="15"/>
    </row>
    <row r="137" ht="45" customHeight="1">
      <c r="C137" s="15"/>
    </row>
    <row r="138" ht="31.5" customHeight="1">
      <c r="C138" s="15"/>
    </row>
    <row r="139" ht="24" customHeight="1">
      <c r="C139" s="15"/>
    </row>
    <row r="140" ht="33.75" customHeight="1">
      <c r="C140" s="15"/>
    </row>
    <row r="141" ht="31.5" customHeight="1">
      <c r="C141" s="15"/>
    </row>
    <row r="142" ht="24" customHeight="1">
      <c r="C142" s="15"/>
    </row>
    <row r="143" ht="20.25" customHeight="1">
      <c r="C143" s="15"/>
    </row>
    <row r="144" ht="22.5" customHeight="1">
      <c r="C144" s="15"/>
    </row>
    <row r="145" ht="17.25" customHeight="1">
      <c r="C145" s="15"/>
    </row>
    <row r="146" ht="18.75" customHeight="1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spans="1:17" s="2" customFormat="1" ht="12.75">
      <c r="A160" s="4"/>
      <c r="B160" s="4"/>
      <c r="C160" s="15"/>
      <c r="D160" s="1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</sheetData>
  <sheetProtection/>
  <mergeCells count="22">
    <mergeCell ref="A9:A12"/>
    <mergeCell ref="C9:C12"/>
    <mergeCell ref="F10:H10"/>
    <mergeCell ref="L10:M10"/>
    <mergeCell ref="D9:D12"/>
    <mergeCell ref="H11:H12"/>
    <mergeCell ref="B9:B12"/>
    <mergeCell ref="D6:M6"/>
    <mergeCell ref="G11:G12"/>
    <mergeCell ref="F11:F12"/>
    <mergeCell ref="I10:I12"/>
    <mergeCell ref="J9:P9"/>
    <mergeCell ref="O10:P10"/>
    <mergeCell ref="E10:E12"/>
    <mergeCell ref="J10:J12"/>
    <mergeCell ref="N10:N12"/>
    <mergeCell ref="Q9:Q12"/>
    <mergeCell ref="E9:I9"/>
    <mergeCell ref="L11:L12"/>
    <mergeCell ref="M11:M12"/>
    <mergeCell ref="O11:O12"/>
    <mergeCell ref="K10:K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41" r:id="rId3"/>
  <rowBreaks count="1" manualBreakCount="1">
    <brk id="4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view="pageBreakPreview" zoomScale="75" zoomScaleNormal="75" zoomScaleSheetLayoutView="75" zoomScalePageLayoutView="0" workbookViewId="0" topLeftCell="B1">
      <pane xSplit="4" ySplit="13" topLeftCell="F85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L125" sqref="L125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4.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0.625" style="4" customWidth="1"/>
    <col min="11" max="11" width="12.00390625" style="4" customWidth="1"/>
    <col min="12" max="12" width="15.125" style="4" customWidth="1"/>
    <col min="13" max="13" width="12.25390625" style="4" customWidth="1"/>
    <col min="14" max="14" width="13.875" style="4" customWidth="1"/>
    <col min="15" max="15" width="12.00390625" style="4" customWidth="1"/>
    <col min="16" max="16" width="11.00390625" style="4" customWidth="1"/>
    <col min="17" max="17" width="16.00390625" style="4" customWidth="1"/>
    <col min="18" max="18" width="15.75390625" style="4" customWidth="1"/>
    <col min="19" max="16384" width="9.125" style="1" customWidth="1"/>
  </cols>
  <sheetData>
    <row r="1" ht="12.75">
      <c r="P1" s="4" t="s">
        <v>0</v>
      </c>
    </row>
    <row r="2" spans="2:16" ht="12.75">
      <c r="B2" s="29"/>
      <c r="P2" s="4" t="s">
        <v>1</v>
      </c>
    </row>
    <row r="3" spans="2:16" ht="20.25">
      <c r="B3" s="5"/>
      <c r="C3" s="5"/>
      <c r="P3" s="4" t="s">
        <v>2</v>
      </c>
    </row>
    <row r="4" ht="12.75"/>
    <row r="5" ht="12.75"/>
    <row r="6" spans="5:16" ht="15.75">
      <c r="E6" s="19"/>
      <c r="F6" s="6" t="s">
        <v>195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19"/>
      <c r="F7" s="6"/>
      <c r="G7" s="6"/>
      <c r="H7" s="6"/>
      <c r="I7" s="6"/>
      <c r="J7" s="6"/>
      <c r="K7" s="6"/>
      <c r="L7" s="6"/>
      <c r="M7" s="6"/>
      <c r="P7" s="6"/>
    </row>
    <row r="8" ht="14.25" customHeight="1" thickBot="1">
      <c r="R8" s="4" t="s">
        <v>38</v>
      </c>
    </row>
    <row r="9" spans="2:18" ht="18" customHeight="1" thickBot="1">
      <c r="B9" s="96" t="s">
        <v>42</v>
      </c>
      <c r="C9" s="96" t="s">
        <v>43</v>
      </c>
      <c r="D9" s="96" t="s">
        <v>44</v>
      </c>
      <c r="E9" s="96" t="s">
        <v>45</v>
      </c>
      <c r="F9" s="94" t="s">
        <v>3</v>
      </c>
      <c r="G9" s="95"/>
      <c r="H9" s="95"/>
      <c r="I9" s="95"/>
      <c r="J9" s="95"/>
      <c r="K9" s="94" t="s">
        <v>4</v>
      </c>
      <c r="L9" s="100"/>
      <c r="M9" s="100"/>
      <c r="N9" s="100"/>
      <c r="O9" s="100"/>
      <c r="P9" s="100"/>
      <c r="Q9" s="100"/>
      <c r="R9" s="91" t="s">
        <v>5</v>
      </c>
    </row>
    <row r="10" spans="2:18" ht="12.75" customHeight="1" thickBot="1">
      <c r="B10" s="96"/>
      <c r="C10" s="96"/>
      <c r="D10" s="96"/>
      <c r="E10" s="96"/>
      <c r="F10" s="96" t="s">
        <v>6</v>
      </c>
      <c r="G10" s="100" t="s">
        <v>7</v>
      </c>
      <c r="H10" s="100"/>
      <c r="I10" s="100"/>
      <c r="J10" s="96" t="s">
        <v>8</v>
      </c>
      <c r="K10" s="96" t="s">
        <v>9</v>
      </c>
      <c r="L10" s="96" t="s">
        <v>12</v>
      </c>
      <c r="M10" s="104" t="s">
        <v>7</v>
      </c>
      <c r="N10" s="105"/>
      <c r="O10" s="96" t="s">
        <v>10</v>
      </c>
      <c r="P10" s="100" t="s">
        <v>11</v>
      </c>
      <c r="Q10" s="100"/>
      <c r="R10" s="92"/>
    </row>
    <row r="11" spans="2:18" ht="12.75" customHeight="1" thickBot="1">
      <c r="B11" s="96"/>
      <c r="C11" s="96"/>
      <c r="D11" s="96"/>
      <c r="E11" s="96"/>
      <c r="F11" s="97"/>
      <c r="G11" s="96" t="s">
        <v>12</v>
      </c>
      <c r="H11" s="96" t="s">
        <v>13</v>
      </c>
      <c r="I11" s="96" t="s">
        <v>212</v>
      </c>
      <c r="J11" s="99"/>
      <c r="K11" s="96"/>
      <c r="L11" s="96"/>
      <c r="M11" s="96" t="s">
        <v>14</v>
      </c>
      <c r="N11" s="96" t="s">
        <v>212</v>
      </c>
      <c r="O11" s="96"/>
      <c r="P11" s="96" t="s">
        <v>15</v>
      </c>
      <c r="Q11" s="37" t="s">
        <v>16</v>
      </c>
      <c r="R11" s="92"/>
    </row>
    <row r="12" spans="2:18" ht="182.25" customHeight="1" thickBot="1">
      <c r="B12" s="96"/>
      <c r="C12" s="96"/>
      <c r="D12" s="96"/>
      <c r="E12" s="96"/>
      <c r="F12" s="97"/>
      <c r="G12" s="96"/>
      <c r="H12" s="97"/>
      <c r="I12" s="97"/>
      <c r="J12" s="99"/>
      <c r="K12" s="96"/>
      <c r="L12" s="96"/>
      <c r="M12" s="97"/>
      <c r="N12" s="97"/>
      <c r="O12" s="96"/>
      <c r="P12" s="97"/>
      <c r="Q12" s="35" t="s">
        <v>17</v>
      </c>
      <c r="R12" s="93"/>
    </row>
    <row r="13" spans="2:18" ht="0.75" customHeight="1" thickBot="1">
      <c r="B13" s="34">
        <v>1</v>
      </c>
      <c r="C13" s="34"/>
      <c r="D13" s="34">
        <v>2</v>
      </c>
      <c r="E13" s="38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>
        <v>10</v>
      </c>
      <c r="M13" s="34">
        <v>11</v>
      </c>
      <c r="N13" s="34">
        <v>12</v>
      </c>
      <c r="O13" s="34">
        <v>13</v>
      </c>
      <c r="P13" s="34">
        <v>14</v>
      </c>
      <c r="Q13" s="34">
        <v>15</v>
      </c>
      <c r="R13" s="34">
        <v>16</v>
      </c>
    </row>
    <row r="14" spans="2:18" ht="24" customHeight="1" thickBot="1">
      <c r="B14" s="48" t="s">
        <v>69</v>
      </c>
      <c r="C14" s="37"/>
      <c r="D14" s="43"/>
      <c r="E14" s="72" t="s">
        <v>52</v>
      </c>
      <c r="F14" s="44">
        <f>F16+F18+F23+F26</f>
        <v>11823174</v>
      </c>
      <c r="G14" s="44">
        <f aca="true" t="shared" si="0" ref="G14:Q14">G16+G18+G23+G26</f>
        <v>11823174</v>
      </c>
      <c r="H14" s="44">
        <f t="shared" si="0"/>
        <v>7828468</v>
      </c>
      <c r="I14" s="44">
        <f t="shared" si="0"/>
        <v>715021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>R16+R18+R23+R26</f>
        <v>11823174</v>
      </c>
    </row>
    <row r="15" spans="2:18" ht="18" customHeight="1" thickBot="1">
      <c r="B15" s="37"/>
      <c r="C15" s="37"/>
      <c r="D15" s="43"/>
      <c r="E15" s="83" t="s">
        <v>18</v>
      </c>
      <c r="F15" s="44"/>
      <c r="G15" s="44"/>
      <c r="H15" s="44"/>
      <c r="I15" s="44"/>
      <c r="J15" s="40"/>
      <c r="K15" s="40"/>
      <c r="L15" s="40"/>
      <c r="M15" s="40"/>
      <c r="N15" s="40"/>
      <c r="O15" s="40"/>
      <c r="P15" s="40"/>
      <c r="Q15" s="40"/>
      <c r="R15" s="40">
        <f aca="true" t="shared" si="1" ref="R15:R112">F15+K15</f>
        <v>0</v>
      </c>
    </row>
    <row r="16" spans="2:18" ht="21.75" customHeight="1" thickBot="1">
      <c r="B16" s="39"/>
      <c r="C16" s="45" t="s">
        <v>49</v>
      </c>
      <c r="D16" s="46"/>
      <c r="E16" s="84" t="s">
        <v>19</v>
      </c>
      <c r="F16" s="44">
        <f>F17</f>
        <v>9106886</v>
      </c>
      <c r="G16" s="44">
        <f>G17</f>
        <v>9106886</v>
      </c>
      <c r="H16" s="44">
        <f>H17</f>
        <v>5997490</v>
      </c>
      <c r="I16" s="44">
        <f>I17</f>
        <v>654753</v>
      </c>
      <c r="J16" s="40">
        <v>0</v>
      </c>
      <c r="K16" s="40">
        <f>K17</f>
        <v>0</v>
      </c>
      <c r="L16" s="40">
        <v>0</v>
      </c>
      <c r="M16" s="40">
        <v>0</v>
      </c>
      <c r="N16" s="40">
        <v>0</v>
      </c>
      <c r="O16" s="40">
        <f>O17</f>
        <v>0</v>
      </c>
      <c r="P16" s="40">
        <f>P17</f>
        <v>0</v>
      </c>
      <c r="Q16" s="40">
        <f>Q17</f>
        <v>0</v>
      </c>
      <c r="R16" s="40">
        <f t="shared" si="1"/>
        <v>9106886</v>
      </c>
    </row>
    <row r="17" spans="2:18" ht="48" customHeight="1" thickBot="1">
      <c r="B17" s="39" t="s">
        <v>81</v>
      </c>
      <c r="C17" s="39" t="s">
        <v>80</v>
      </c>
      <c r="D17" s="39" t="s">
        <v>20</v>
      </c>
      <c r="E17" s="83" t="s">
        <v>196</v>
      </c>
      <c r="F17" s="44">
        <v>9106886</v>
      </c>
      <c r="G17" s="44">
        <v>9106886</v>
      </c>
      <c r="H17" s="44">
        <v>5997490</v>
      </c>
      <c r="I17" s="44">
        <v>654753</v>
      </c>
      <c r="J17" s="44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t="shared" si="1"/>
        <v>9106886</v>
      </c>
    </row>
    <row r="18" spans="2:18" ht="20.25" customHeight="1" thickBot="1">
      <c r="B18" s="39"/>
      <c r="C18" s="52" t="s">
        <v>50</v>
      </c>
      <c r="D18" s="52"/>
      <c r="E18" s="81" t="s">
        <v>21</v>
      </c>
      <c r="F18" s="44">
        <f>F20+F22</f>
        <v>2454992</v>
      </c>
      <c r="G18" s="44">
        <f aca="true" t="shared" si="2" ref="G18:L18">G20+G22</f>
        <v>2454992</v>
      </c>
      <c r="H18" s="44">
        <f t="shared" si="2"/>
        <v>1830978</v>
      </c>
      <c r="I18" s="44">
        <f>I20+I22</f>
        <v>60268</v>
      </c>
      <c r="J18" s="44">
        <v>0</v>
      </c>
      <c r="K18" s="44">
        <f t="shared" si="2"/>
        <v>0</v>
      </c>
      <c r="L18" s="44">
        <f t="shared" si="2"/>
        <v>0</v>
      </c>
      <c r="M18" s="44">
        <f>M20</f>
        <v>0</v>
      </c>
      <c r="N18" s="44">
        <f>N20</f>
        <v>0</v>
      </c>
      <c r="O18" s="44">
        <f>O20</f>
        <v>0</v>
      </c>
      <c r="P18" s="44">
        <f>P20</f>
        <v>0</v>
      </c>
      <c r="Q18" s="44">
        <f>Q20</f>
        <v>0</v>
      </c>
      <c r="R18" s="40">
        <f t="shared" si="1"/>
        <v>2454992</v>
      </c>
    </row>
    <row r="19" spans="2:18" ht="20.25" customHeight="1" thickBot="1">
      <c r="B19" s="39"/>
      <c r="C19" s="52" t="s">
        <v>137</v>
      </c>
      <c r="D19" s="52"/>
      <c r="E19" s="81" t="s">
        <v>138</v>
      </c>
      <c r="F19" s="44">
        <f>F20</f>
        <v>2321450</v>
      </c>
      <c r="G19" s="44">
        <f aca="true" t="shared" si="3" ref="G19:Q19">G20</f>
        <v>2321450</v>
      </c>
      <c r="H19" s="44">
        <f t="shared" si="3"/>
        <v>1830978</v>
      </c>
      <c r="I19" s="44">
        <f t="shared" si="3"/>
        <v>60268</v>
      </c>
      <c r="J19" s="44">
        <f t="shared" si="3"/>
        <v>0</v>
      </c>
      <c r="K19" s="44">
        <f t="shared" si="3"/>
        <v>0</v>
      </c>
      <c r="L19" s="44">
        <f t="shared" si="3"/>
        <v>0</v>
      </c>
      <c r="M19" s="44">
        <f t="shared" si="3"/>
        <v>0</v>
      </c>
      <c r="N19" s="44">
        <f t="shared" si="3"/>
        <v>0</v>
      </c>
      <c r="O19" s="44">
        <f t="shared" si="3"/>
        <v>0</v>
      </c>
      <c r="P19" s="44">
        <f t="shared" si="3"/>
        <v>0</v>
      </c>
      <c r="Q19" s="44">
        <f t="shared" si="3"/>
        <v>0</v>
      </c>
      <c r="R19" s="40">
        <f t="shared" si="1"/>
        <v>2321450</v>
      </c>
    </row>
    <row r="20" spans="2:18" ht="26.25" customHeight="1" thickBot="1">
      <c r="B20" s="39" t="s">
        <v>82</v>
      </c>
      <c r="C20" s="39" t="s">
        <v>83</v>
      </c>
      <c r="D20" s="39" t="s">
        <v>22</v>
      </c>
      <c r="E20" s="83" t="s">
        <v>84</v>
      </c>
      <c r="F20" s="44">
        <v>2321450</v>
      </c>
      <c r="G20" s="44">
        <v>2321450</v>
      </c>
      <c r="H20" s="44">
        <v>1830978</v>
      </c>
      <c r="I20" s="44">
        <v>60268</v>
      </c>
      <c r="J20" s="44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f t="shared" si="1"/>
        <v>2321450</v>
      </c>
    </row>
    <row r="21" spans="2:18" ht="21.75" customHeight="1" thickBot="1">
      <c r="B21" s="39"/>
      <c r="C21" s="52" t="s">
        <v>139</v>
      </c>
      <c r="D21" s="52"/>
      <c r="E21" s="81" t="s">
        <v>140</v>
      </c>
      <c r="F21" s="44">
        <f>F22</f>
        <v>133542</v>
      </c>
      <c r="G21" s="44">
        <f aca="true" t="shared" si="4" ref="G21:Q21">G22</f>
        <v>133542</v>
      </c>
      <c r="H21" s="44">
        <f t="shared" si="4"/>
        <v>0</v>
      </c>
      <c r="I21" s="44">
        <f t="shared" si="4"/>
        <v>0</v>
      </c>
      <c r="J21" s="44">
        <f t="shared" si="4"/>
        <v>0</v>
      </c>
      <c r="K21" s="44">
        <f t="shared" si="4"/>
        <v>0</v>
      </c>
      <c r="L21" s="44">
        <f t="shared" si="4"/>
        <v>0</v>
      </c>
      <c r="M21" s="44">
        <f t="shared" si="4"/>
        <v>0</v>
      </c>
      <c r="N21" s="44">
        <f t="shared" si="4"/>
        <v>0</v>
      </c>
      <c r="O21" s="44">
        <f t="shared" si="4"/>
        <v>0</v>
      </c>
      <c r="P21" s="44">
        <f t="shared" si="4"/>
        <v>0</v>
      </c>
      <c r="Q21" s="44">
        <f t="shared" si="4"/>
        <v>0</v>
      </c>
      <c r="R21" s="40">
        <f t="shared" si="1"/>
        <v>133542</v>
      </c>
    </row>
    <row r="22" spans="2:18" ht="20.25" customHeight="1" thickBot="1">
      <c r="B22" s="39" t="s">
        <v>85</v>
      </c>
      <c r="C22" s="39" t="s">
        <v>86</v>
      </c>
      <c r="D22" s="39" t="s">
        <v>22</v>
      </c>
      <c r="E22" s="83" t="s">
        <v>78</v>
      </c>
      <c r="F22" s="44">
        <v>133542</v>
      </c>
      <c r="G22" s="44">
        <v>133542</v>
      </c>
      <c r="H22" s="44">
        <v>0</v>
      </c>
      <c r="I22" s="44">
        <v>0</v>
      </c>
      <c r="J22" s="44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f t="shared" si="1"/>
        <v>133542</v>
      </c>
    </row>
    <row r="23" spans="2:18" ht="23.25" customHeight="1" thickBot="1">
      <c r="B23" s="39"/>
      <c r="C23" s="52" t="s">
        <v>71</v>
      </c>
      <c r="D23" s="52"/>
      <c r="E23" s="81" t="s">
        <v>72</v>
      </c>
      <c r="F23" s="44">
        <f>F24</f>
        <v>173182</v>
      </c>
      <c r="G23" s="44">
        <f aca="true" t="shared" si="5" ref="G23:Q23">G24</f>
        <v>173182</v>
      </c>
      <c r="H23" s="44">
        <f t="shared" si="5"/>
        <v>0</v>
      </c>
      <c r="I23" s="44">
        <f t="shared" si="5"/>
        <v>0</v>
      </c>
      <c r="J23" s="44">
        <v>0</v>
      </c>
      <c r="K23" s="44">
        <f t="shared" si="5"/>
        <v>0</v>
      </c>
      <c r="L23" s="44">
        <f t="shared" si="5"/>
        <v>0</v>
      </c>
      <c r="M23" s="44">
        <f t="shared" si="5"/>
        <v>0</v>
      </c>
      <c r="N23" s="44">
        <f t="shared" si="5"/>
        <v>0</v>
      </c>
      <c r="O23" s="44">
        <f t="shared" si="5"/>
        <v>0</v>
      </c>
      <c r="P23" s="44">
        <f t="shared" si="5"/>
        <v>0</v>
      </c>
      <c r="Q23" s="44">
        <f t="shared" si="5"/>
        <v>0</v>
      </c>
      <c r="R23" s="40">
        <f t="shared" si="1"/>
        <v>173182</v>
      </c>
    </row>
    <row r="24" spans="2:18" ht="21.75" customHeight="1" thickBot="1">
      <c r="B24" s="39"/>
      <c r="C24" s="45" t="s">
        <v>87</v>
      </c>
      <c r="D24" s="45"/>
      <c r="E24" s="84" t="s">
        <v>88</v>
      </c>
      <c r="F24" s="44">
        <v>173182</v>
      </c>
      <c r="G24" s="44">
        <v>173182</v>
      </c>
      <c r="H24" s="44">
        <v>0</v>
      </c>
      <c r="I24" s="44">
        <v>0</v>
      </c>
      <c r="J24" s="44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f t="shared" si="1"/>
        <v>173182</v>
      </c>
    </row>
    <row r="25" spans="2:18" ht="23.25" customHeight="1" thickBot="1">
      <c r="B25" s="39" t="s">
        <v>160</v>
      </c>
      <c r="C25" s="39" t="s">
        <v>159</v>
      </c>
      <c r="D25" s="39" t="s">
        <v>70</v>
      </c>
      <c r="E25" s="83" t="s">
        <v>158</v>
      </c>
      <c r="F25" s="44">
        <v>173182</v>
      </c>
      <c r="G25" s="44">
        <v>173182</v>
      </c>
      <c r="H25" s="44">
        <v>0</v>
      </c>
      <c r="I25" s="44">
        <v>0</v>
      </c>
      <c r="J25" s="44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f t="shared" si="1"/>
        <v>173182</v>
      </c>
    </row>
    <row r="26" spans="2:18" ht="23.25" customHeight="1" thickBot="1">
      <c r="B26" s="39"/>
      <c r="C26" s="52" t="s">
        <v>51</v>
      </c>
      <c r="D26" s="52"/>
      <c r="E26" s="81" t="s">
        <v>24</v>
      </c>
      <c r="F26" s="44">
        <f>F27</f>
        <v>88114</v>
      </c>
      <c r="G26" s="44">
        <f aca="true" t="shared" si="6" ref="G26:R26">G27</f>
        <v>88114</v>
      </c>
      <c r="H26" s="44">
        <f t="shared" si="6"/>
        <v>0</v>
      </c>
      <c r="I26" s="44">
        <f t="shared" si="6"/>
        <v>0</v>
      </c>
      <c r="J26" s="44">
        <f t="shared" si="6"/>
        <v>0</v>
      </c>
      <c r="K26" s="44">
        <f t="shared" si="6"/>
        <v>0</v>
      </c>
      <c r="L26" s="44">
        <f t="shared" si="6"/>
        <v>0</v>
      </c>
      <c r="M26" s="44">
        <f t="shared" si="6"/>
        <v>0</v>
      </c>
      <c r="N26" s="44">
        <f t="shared" si="6"/>
        <v>0</v>
      </c>
      <c r="O26" s="44">
        <f t="shared" si="6"/>
        <v>0</v>
      </c>
      <c r="P26" s="44">
        <f t="shared" si="6"/>
        <v>0</v>
      </c>
      <c r="Q26" s="44">
        <f t="shared" si="6"/>
        <v>0</v>
      </c>
      <c r="R26" s="44">
        <f t="shared" si="6"/>
        <v>88114</v>
      </c>
    </row>
    <row r="27" spans="2:18" ht="23.25" customHeight="1" thickBot="1">
      <c r="B27" s="39" t="s">
        <v>214</v>
      </c>
      <c r="C27" s="39" t="s">
        <v>213</v>
      </c>
      <c r="D27" s="39" t="s">
        <v>25</v>
      </c>
      <c r="E27" s="83" t="s">
        <v>215</v>
      </c>
      <c r="F27" s="44">
        <v>88114</v>
      </c>
      <c r="G27" s="44">
        <v>88114</v>
      </c>
      <c r="H27" s="44"/>
      <c r="I27" s="44"/>
      <c r="J27" s="44"/>
      <c r="K27" s="40"/>
      <c r="L27" s="40"/>
      <c r="M27" s="40"/>
      <c r="N27" s="40"/>
      <c r="O27" s="40"/>
      <c r="P27" s="40"/>
      <c r="Q27" s="40"/>
      <c r="R27" s="40">
        <f t="shared" si="1"/>
        <v>88114</v>
      </c>
    </row>
    <row r="28" spans="2:18" ht="23.25" customHeight="1" thickBot="1">
      <c r="B28" s="39"/>
      <c r="C28" s="39"/>
      <c r="D28" s="39"/>
      <c r="E28" s="87" t="s">
        <v>122</v>
      </c>
      <c r="F28" s="44">
        <v>88114</v>
      </c>
      <c r="G28" s="44">
        <v>88114</v>
      </c>
      <c r="H28" s="44"/>
      <c r="I28" s="44"/>
      <c r="J28" s="44"/>
      <c r="K28" s="40"/>
      <c r="L28" s="40"/>
      <c r="M28" s="40"/>
      <c r="N28" s="40"/>
      <c r="O28" s="40"/>
      <c r="P28" s="40"/>
      <c r="Q28" s="40"/>
      <c r="R28" s="40">
        <f t="shared" si="1"/>
        <v>88114</v>
      </c>
    </row>
    <row r="29" spans="2:18" ht="33.75" customHeight="1" thickBot="1">
      <c r="B29" s="57" t="s">
        <v>94</v>
      </c>
      <c r="C29" s="41"/>
      <c r="D29" s="47"/>
      <c r="E29" s="72" t="s">
        <v>121</v>
      </c>
      <c r="F29" s="44">
        <f>F31+F33</f>
        <v>368787842</v>
      </c>
      <c r="G29" s="44">
        <f aca="true" t="shared" si="7" ref="G29:Q29">G31+G33</f>
        <v>368787842</v>
      </c>
      <c r="H29" s="44">
        <f t="shared" si="7"/>
        <v>14026408</v>
      </c>
      <c r="I29" s="44">
        <f t="shared" si="7"/>
        <v>642882</v>
      </c>
      <c r="J29" s="44">
        <f t="shared" si="7"/>
        <v>0</v>
      </c>
      <c r="K29" s="44">
        <f t="shared" si="7"/>
        <v>138739</v>
      </c>
      <c r="L29" s="44">
        <f t="shared" si="7"/>
        <v>87657</v>
      </c>
      <c r="M29" s="44">
        <f t="shared" si="7"/>
        <v>67014</v>
      </c>
      <c r="N29" s="44">
        <f t="shared" si="7"/>
        <v>0</v>
      </c>
      <c r="O29" s="44">
        <f t="shared" si="7"/>
        <v>51082</v>
      </c>
      <c r="P29" s="44">
        <f t="shared" si="7"/>
        <v>51082</v>
      </c>
      <c r="Q29" s="44">
        <f t="shared" si="7"/>
        <v>51082</v>
      </c>
      <c r="R29" s="40">
        <f t="shared" si="1"/>
        <v>368926581</v>
      </c>
    </row>
    <row r="30" spans="2:18" ht="26.25" customHeight="1" thickBot="1">
      <c r="B30" s="41"/>
      <c r="C30" s="41"/>
      <c r="D30" s="47"/>
      <c r="E30" s="72" t="s">
        <v>23</v>
      </c>
      <c r="F30" s="44"/>
      <c r="G30" s="44"/>
      <c r="H30" s="44"/>
      <c r="I30" s="44"/>
      <c r="J30" s="44"/>
      <c r="K30" s="40"/>
      <c r="L30" s="40"/>
      <c r="M30" s="40"/>
      <c r="N30" s="40"/>
      <c r="O30" s="40"/>
      <c r="P30" s="40"/>
      <c r="Q30" s="40"/>
      <c r="R30" s="40">
        <f t="shared" si="1"/>
        <v>0</v>
      </c>
    </row>
    <row r="31" spans="2:18" ht="23.25" customHeight="1" thickBot="1">
      <c r="B31" s="39"/>
      <c r="C31" s="45" t="s">
        <v>49</v>
      </c>
      <c r="D31" s="45"/>
      <c r="E31" s="84" t="s">
        <v>19</v>
      </c>
      <c r="F31" s="44">
        <f>F32</f>
        <v>11680002</v>
      </c>
      <c r="G31" s="44">
        <f>G32</f>
        <v>11680002</v>
      </c>
      <c r="H31" s="44">
        <f>H32</f>
        <v>8531804</v>
      </c>
      <c r="I31" s="44">
        <f>I32</f>
        <v>434084</v>
      </c>
      <c r="J31" s="44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f t="shared" si="1"/>
        <v>11680002</v>
      </c>
    </row>
    <row r="32" spans="2:18" ht="54" customHeight="1" thickBot="1">
      <c r="B32" s="41" t="s">
        <v>95</v>
      </c>
      <c r="C32" s="41" t="s">
        <v>80</v>
      </c>
      <c r="D32" s="39" t="s">
        <v>20</v>
      </c>
      <c r="E32" s="83" t="s">
        <v>196</v>
      </c>
      <c r="F32" s="44">
        <f>11432980+247022</f>
        <v>11680002</v>
      </c>
      <c r="G32" s="44">
        <f>11432980+247022</f>
        <v>11680002</v>
      </c>
      <c r="H32" s="44">
        <v>8531804</v>
      </c>
      <c r="I32" s="44">
        <v>434084</v>
      </c>
      <c r="J32" s="44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f>24.945-24.945</f>
        <v>0</v>
      </c>
      <c r="R32" s="40">
        <f t="shared" si="1"/>
        <v>11680002</v>
      </c>
    </row>
    <row r="33" spans="2:18" ht="18.75" customHeight="1" thickBot="1">
      <c r="B33" s="48"/>
      <c r="C33" s="52" t="s">
        <v>50</v>
      </c>
      <c r="D33" s="52"/>
      <c r="E33" s="81" t="s">
        <v>21</v>
      </c>
      <c r="F33" s="44">
        <f>F41+F43+F47+F49+F53+F55+F59+F61+F63+F65+F67+F69+F71+F75+F77+F79+F81+F83+F86+F88+F90+F91+F93+F97</f>
        <v>357107840</v>
      </c>
      <c r="G33" s="44">
        <f>G41+G43+G47+G49+G53+G55+G59+G61+G63+G65+G67+G69+G71+G75+G77+G79+G81+G83+G86+G88+G90+G91+G93+G97</f>
        <v>357107840</v>
      </c>
      <c r="H33" s="44">
        <f>H41+H43+H47+H49+H53+H55+H59+H61+H63+H65+H67+H69+H71+H75+H77+H79+H81+H83+H86+H88+H90+H91+H93+H97</f>
        <v>5494604</v>
      </c>
      <c r="I33" s="44">
        <f>I41+I43+I47+I49+I53+I55+I59+I61+I63+I65+I67+I69+I71+I75+I77+I79+I81+I83+I86+I88+I90+I91+I93+I97</f>
        <v>208798</v>
      </c>
      <c r="J33" s="44">
        <f aca="true" t="shared" si="8" ref="J33:Q33">J41+J43+J47+J49+J53+J55+J59+J61+J65+J67+J69+J71+J75+J77+J79+J86+J88+J90+J91+J93+J97</f>
        <v>0</v>
      </c>
      <c r="K33" s="44">
        <f t="shared" si="8"/>
        <v>138739</v>
      </c>
      <c r="L33" s="44">
        <f t="shared" si="8"/>
        <v>87657</v>
      </c>
      <c r="M33" s="44">
        <f t="shared" si="8"/>
        <v>67014</v>
      </c>
      <c r="N33" s="44">
        <f t="shared" si="8"/>
        <v>0</v>
      </c>
      <c r="O33" s="44">
        <f t="shared" si="8"/>
        <v>51082</v>
      </c>
      <c r="P33" s="44">
        <f t="shared" si="8"/>
        <v>51082</v>
      </c>
      <c r="Q33" s="44">
        <f t="shared" si="8"/>
        <v>51082</v>
      </c>
      <c r="R33" s="40">
        <f t="shared" si="1"/>
        <v>357246579</v>
      </c>
    </row>
    <row r="34" spans="2:18" ht="18.75" customHeight="1" thickBot="1">
      <c r="B34" s="48"/>
      <c r="C34" s="52"/>
      <c r="D34" s="52"/>
      <c r="E34" s="81" t="s">
        <v>148</v>
      </c>
      <c r="F34" s="44">
        <f>F54+F56+F92+F98+F87</f>
        <v>4944623</v>
      </c>
      <c r="G34" s="44">
        <f aca="true" t="shared" si="9" ref="G34:R34">G54+G56+G92+G98+G87</f>
        <v>4944623</v>
      </c>
      <c r="H34" s="44">
        <f t="shared" si="9"/>
        <v>721298</v>
      </c>
      <c r="I34" s="44">
        <f t="shared" si="9"/>
        <v>0</v>
      </c>
      <c r="J34" s="44">
        <f t="shared" si="9"/>
        <v>0</v>
      </c>
      <c r="K34" s="44">
        <f t="shared" si="9"/>
        <v>0</v>
      </c>
      <c r="L34" s="44">
        <f t="shared" si="9"/>
        <v>0</v>
      </c>
      <c r="M34" s="44">
        <f t="shared" si="9"/>
        <v>0</v>
      </c>
      <c r="N34" s="44">
        <f t="shared" si="9"/>
        <v>0</v>
      </c>
      <c r="O34" s="44">
        <f t="shared" si="9"/>
        <v>0</v>
      </c>
      <c r="P34" s="44">
        <f t="shared" si="9"/>
        <v>0</v>
      </c>
      <c r="Q34" s="44">
        <f t="shared" si="9"/>
        <v>0</v>
      </c>
      <c r="R34" s="44">
        <f t="shared" si="9"/>
        <v>4944623</v>
      </c>
    </row>
    <row r="35" spans="2:18" ht="99" customHeight="1" thickBot="1">
      <c r="B35" s="48"/>
      <c r="C35" s="52"/>
      <c r="D35" s="52"/>
      <c r="E35" s="85" t="s">
        <v>197</v>
      </c>
      <c r="F35" s="44">
        <f>F44+F42</f>
        <v>164960300</v>
      </c>
      <c r="G35" s="44">
        <f>G44+G42</f>
        <v>164960300</v>
      </c>
      <c r="H35" s="44">
        <f aca="true" t="shared" si="10" ref="H35:Q35">H44</f>
        <v>0</v>
      </c>
      <c r="I35" s="44">
        <f t="shared" si="10"/>
        <v>0</v>
      </c>
      <c r="J35" s="44">
        <f t="shared" si="10"/>
        <v>0</v>
      </c>
      <c r="K35" s="44">
        <f t="shared" si="10"/>
        <v>0</v>
      </c>
      <c r="L35" s="44">
        <f t="shared" si="10"/>
        <v>0</v>
      </c>
      <c r="M35" s="44">
        <f t="shared" si="10"/>
        <v>0</v>
      </c>
      <c r="N35" s="44">
        <f t="shared" si="10"/>
        <v>0</v>
      </c>
      <c r="O35" s="44">
        <f t="shared" si="10"/>
        <v>0</v>
      </c>
      <c r="P35" s="44">
        <f t="shared" si="10"/>
        <v>0</v>
      </c>
      <c r="Q35" s="44">
        <f t="shared" si="10"/>
        <v>0</v>
      </c>
      <c r="R35" s="40">
        <f t="shared" si="1"/>
        <v>164960300</v>
      </c>
    </row>
    <row r="36" spans="2:18" ht="58.5" customHeight="1" thickBot="1">
      <c r="B36" s="48"/>
      <c r="C36" s="52"/>
      <c r="D36" s="52"/>
      <c r="E36" s="86" t="s">
        <v>155</v>
      </c>
      <c r="F36" s="44">
        <f>F48+F50</f>
        <v>30203</v>
      </c>
      <c r="G36" s="44">
        <f>G48+G50</f>
        <v>30203</v>
      </c>
      <c r="H36" s="44">
        <f aca="true" t="shared" si="11" ref="H36:Q36">H48+H50</f>
        <v>0</v>
      </c>
      <c r="I36" s="44">
        <f t="shared" si="11"/>
        <v>0</v>
      </c>
      <c r="J36" s="44">
        <f t="shared" si="11"/>
        <v>0</v>
      </c>
      <c r="K36" s="44">
        <f t="shared" si="11"/>
        <v>0</v>
      </c>
      <c r="L36" s="44">
        <f t="shared" si="11"/>
        <v>0</v>
      </c>
      <c r="M36" s="44">
        <f t="shared" si="11"/>
        <v>0</v>
      </c>
      <c r="N36" s="44">
        <f t="shared" si="11"/>
        <v>0</v>
      </c>
      <c r="O36" s="44">
        <f t="shared" si="11"/>
        <v>0</v>
      </c>
      <c r="P36" s="44">
        <f t="shared" si="11"/>
        <v>0</v>
      </c>
      <c r="Q36" s="44">
        <f t="shared" si="11"/>
        <v>0</v>
      </c>
      <c r="R36" s="40">
        <f t="shared" si="1"/>
        <v>30203</v>
      </c>
    </row>
    <row r="37" spans="2:18" ht="145.5" customHeight="1" thickBot="1">
      <c r="B37" s="48"/>
      <c r="C37" s="52"/>
      <c r="D37" s="52"/>
      <c r="E37" s="86" t="s">
        <v>161</v>
      </c>
      <c r="F37" s="44">
        <f>F60+F62+F64+F68+F70+F72+F76+F78+F80+F82+F84+F66</f>
        <v>177129172</v>
      </c>
      <c r="G37" s="44">
        <f>G60+G62+G64+G68+G70+G72+G76+G78+G80+G82+G84+G66</f>
        <v>177129172</v>
      </c>
      <c r="H37" s="44">
        <f>H60+H62+H64+H68+H70+H72+H76+H78+H80+H82+H84+H66</f>
        <v>0</v>
      </c>
      <c r="I37" s="44">
        <f>I60+I62+I64+I68+I70+I72+I76+I78+I80+I82+I84+I66</f>
        <v>0</v>
      </c>
      <c r="J37" s="44">
        <f>J60+J62+J64+J68+J70+J72+J76+J78+J80+J82+J84+J66</f>
        <v>0</v>
      </c>
      <c r="K37" s="44">
        <f aca="true" t="shared" si="12" ref="K37:Q37">K60+K62+K68+K70+K72+K76+K78+K80+K66</f>
        <v>0</v>
      </c>
      <c r="L37" s="44">
        <f t="shared" si="12"/>
        <v>0</v>
      </c>
      <c r="M37" s="44">
        <f t="shared" si="12"/>
        <v>0</v>
      </c>
      <c r="N37" s="44">
        <f t="shared" si="12"/>
        <v>0</v>
      </c>
      <c r="O37" s="44">
        <f t="shared" si="12"/>
        <v>0</v>
      </c>
      <c r="P37" s="44">
        <f t="shared" si="12"/>
        <v>0</v>
      </c>
      <c r="Q37" s="44">
        <f t="shared" si="12"/>
        <v>0</v>
      </c>
      <c r="R37" s="40">
        <f t="shared" si="1"/>
        <v>177129172</v>
      </c>
    </row>
    <row r="38" spans="2:18" ht="116.25" customHeight="1" thickBot="1">
      <c r="B38" s="48"/>
      <c r="C38" s="45"/>
      <c r="D38" s="45"/>
      <c r="E38" s="86" t="s">
        <v>198</v>
      </c>
      <c r="F38" s="44">
        <f>F94</f>
        <v>1424094</v>
      </c>
      <c r="G38" s="44">
        <f aca="true" t="shared" si="13" ref="G38:Q38">G94</f>
        <v>1424094</v>
      </c>
      <c r="H38" s="44">
        <f t="shared" si="13"/>
        <v>0</v>
      </c>
      <c r="I38" s="44">
        <f t="shared" si="13"/>
        <v>0</v>
      </c>
      <c r="J38" s="44">
        <f t="shared" si="13"/>
        <v>0</v>
      </c>
      <c r="K38" s="44">
        <f t="shared" si="13"/>
        <v>0</v>
      </c>
      <c r="L38" s="44">
        <f t="shared" si="13"/>
        <v>0</v>
      </c>
      <c r="M38" s="44">
        <f t="shared" si="13"/>
        <v>0</v>
      </c>
      <c r="N38" s="44">
        <f t="shared" si="13"/>
        <v>0</v>
      </c>
      <c r="O38" s="44">
        <f t="shared" si="13"/>
        <v>0</v>
      </c>
      <c r="P38" s="44">
        <f t="shared" si="13"/>
        <v>0</v>
      </c>
      <c r="Q38" s="44">
        <f t="shared" si="13"/>
        <v>0</v>
      </c>
      <c r="R38" s="40">
        <f t="shared" si="1"/>
        <v>1424094</v>
      </c>
    </row>
    <row r="39" spans="2:18" ht="53.25" customHeight="1" thickBot="1">
      <c r="B39" s="48"/>
      <c r="C39" s="52" t="s">
        <v>128</v>
      </c>
      <c r="D39" s="45"/>
      <c r="E39" s="81" t="s">
        <v>129</v>
      </c>
      <c r="F39" s="44">
        <f>F41+F43</f>
        <v>164960300</v>
      </c>
      <c r="G39" s="44">
        <f aca="true" t="shared" si="14" ref="G39:Q40">G41+G43</f>
        <v>164960300</v>
      </c>
      <c r="H39" s="44">
        <f t="shared" si="14"/>
        <v>0</v>
      </c>
      <c r="I39" s="44">
        <f t="shared" si="14"/>
        <v>0</v>
      </c>
      <c r="J39" s="44">
        <f t="shared" si="14"/>
        <v>0</v>
      </c>
      <c r="K39" s="44">
        <f t="shared" si="14"/>
        <v>0</v>
      </c>
      <c r="L39" s="44">
        <f t="shared" si="14"/>
        <v>0</v>
      </c>
      <c r="M39" s="44">
        <f t="shared" si="14"/>
        <v>0</v>
      </c>
      <c r="N39" s="44">
        <f t="shared" si="14"/>
        <v>0</v>
      </c>
      <c r="O39" s="44">
        <f t="shared" si="14"/>
        <v>0</v>
      </c>
      <c r="P39" s="44">
        <f t="shared" si="14"/>
        <v>0</v>
      </c>
      <c r="Q39" s="44">
        <f t="shared" si="14"/>
        <v>0</v>
      </c>
      <c r="R39" s="40">
        <f t="shared" si="1"/>
        <v>164960300</v>
      </c>
    </row>
    <row r="40" spans="2:18" ht="83.25" customHeight="1" thickBot="1">
      <c r="B40" s="48"/>
      <c r="C40" s="45"/>
      <c r="D40" s="45"/>
      <c r="E40" s="83" t="str">
        <f>E35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0" s="44">
        <f>F42+F44</f>
        <v>164960300</v>
      </c>
      <c r="G40" s="44">
        <f t="shared" si="14"/>
        <v>164960300</v>
      </c>
      <c r="H40" s="44">
        <f t="shared" si="14"/>
        <v>0</v>
      </c>
      <c r="I40" s="44">
        <f t="shared" si="14"/>
        <v>0</v>
      </c>
      <c r="J40" s="44">
        <f t="shared" si="14"/>
        <v>0</v>
      </c>
      <c r="K40" s="44">
        <f t="shared" si="14"/>
        <v>0</v>
      </c>
      <c r="L40" s="44">
        <f t="shared" si="14"/>
        <v>0</v>
      </c>
      <c r="M40" s="44">
        <f t="shared" si="14"/>
        <v>0</v>
      </c>
      <c r="N40" s="44">
        <f t="shared" si="14"/>
        <v>0</v>
      </c>
      <c r="O40" s="44">
        <f t="shared" si="14"/>
        <v>0</v>
      </c>
      <c r="P40" s="44">
        <f t="shared" si="14"/>
        <v>0</v>
      </c>
      <c r="Q40" s="44">
        <f t="shared" si="14"/>
        <v>0</v>
      </c>
      <c r="R40" s="40">
        <f t="shared" si="1"/>
        <v>164960300</v>
      </c>
    </row>
    <row r="41" spans="1:18" ht="34.5" customHeight="1" thickBot="1">
      <c r="A41" s="1">
        <v>90201</v>
      </c>
      <c r="B41" s="39" t="s">
        <v>97</v>
      </c>
      <c r="C41" s="39" t="s">
        <v>48</v>
      </c>
      <c r="D41" s="39" t="s">
        <v>26</v>
      </c>
      <c r="E41" s="83" t="s">
        <v>96</v>
      </c>
      <c r="F41" s="44">
        <f>F42</f>
        <v>20400000</v>
      </c>
      <c r="G41" s="44">
        <f>G42</f>
        <v>20400000</v>
      </c>
      <c r="H41" s="44">
        <v>0</v>
      </c>
      <c r="I41" s="44">
        <v>0</v>
      </c>
      <c r="J41" s="44">
        <v>0</v>
      </c>
      <c r="K41" s="40">
        <f>K42</f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f t="shared" si="1"/>
        <v>20400000</v>
      </c>
    </row>
    <row r="42" spans="2:18" ht="81" customHeight="1" thickBot="1">
      <c r="B42" s="39"/>
      <c r="C42" s="39"/>
      <c r="D42" s="39"/>
      <c r="E42" s="87" t="str">
        <f>E35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2" s="44">
        <v>20400000</v>
      </c>
      <c r="G42" s="44">
        <v>20400000</v>
      </c>
      <c r="H42" s="44">
        <v>0</v>
      </c>
      <c r="I42" s="44">
        <v>0</v>
      </c>
      <c r="J42" s="44"/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f t="shared" si="1"/>
        <v>20400000</v>
      </c>
    </row>
    <row r="43" spans="2:18" ht="35.25" customHeight="1" thickBot="1">
      <c r="B43" s="39" t="s">
        <v>112</v>
      </c>
      <c r="C43" s="39" t="s">
        <v>54</v>
      </c>
      <c r="D43" s="39" t="s">
        <v>28</v>
      </c>
      <c r="E43" s="83" t="s">
        <v>65</v>
      </c>
      <c r="F43" s="44">
        <f>F44</f>
        <v>144560300</v>
      </c>
      <c r="G43" s="44">
        <f>G44</f>
        <v>144560300</v>
      </c>
      <c r="H43" s="44">
        <v>0</v>
      </c>
      <c r="I43" s="44">
        <v>0</v>
      </c>
      <c r="J43" s="44">
        <v>0</v>
      </c>
      <c r="K43" s="40">
        <f>K44</f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f t="shared" si="1"/>
        <v>144560300</v>
      </c>
    </row>
    <row r="44" spans="2:18" ht="84" customHeight="1" thickBot="1">
      <c r="B44" s="39"/>
      <c r="C44" s="39"/>
      <c r="D44" s="47"/>
      <c r="E44" s="83" t="str">
        <f>E35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4" s="44">
        <v>144560300</v>
      </c>
      <c r="G44" s="44">
        <v>144560300</v>
      </c>
      <c r="H44" s="44">
        <v>0</v>
      </c>
      <c r="I44" s="44">
        <v>0</v>
      </c>
      <c r="J44" s="44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f t="shared" si="1"/>
        <v>144560300</v>
      </c>
    </row>
    <row r="45" spans="2:18" ht="31.5" customHeight="1" thickBot="1">
      <c r="B45" s="39"/>
      <c r="C45" s="52" t="s">
        <v>130</v>
      </c>
      <c r="D45" s="73"/>
      <c r="E45" s="83" t="s">
        <v>156</v>
      </c>
      <c r="F45" s="44">
        <f>F47+F49</f>
        <v>30203</v>
      </c>
      <c r="G45" s="44">
        <f aca="true" t="shared" si="15" ref="G45:Q45">G47+G49</f>
        <v>30203</v>
      </c>
      <c r="H45" s="44">
        <f t="shared" si="15"/>
        <v>0</v>
      </c>
      <c r="I45" s="44">
        <f t="shared" si="15"/>
        <v>0</v>
      </c>
      <c r="J45" s="44">
        <f t="shared" si="15"/>
        <v>0</v>
      </c>
      <c r="K45" s="44">
        <f t="shared" si="15"/>
        <v>0</v>
      </c>
      <c r="L45" s="44">
        <f t="shared" si="15"/>
        <v>0</v>
      </c>
      <c r="M45" s="44">
        <f t="shared" si="15"/>
        <v>0</v>
      </c>
      <c r="N45" s="44">
        <f t="shared" si="15"/>
        <v>0</v>
      </c>
      <c r="O45" s="44">
        <f t="shared" si="15"/>
        <v>0</v>
      </c>
      <c r="P45" s="44">
        <f t="shared" si="15"/>
        <v>0</v>
      </c>
      <c r="Q45" s="44">
        <f t="shared" si="15"/>
        <v>0</v>
      </c>
      <c r="R45" s="40">
        <f t="shared" si="1"/>
        <v>30203</v>
      </c>
    </row>
    <row r="46" spans="2:18" ht="53.25" customHeight="1" thickBot="1">
      <c r="B46" s="39"/>
      <c r="C46" s="45"/>
      <c r="D46" s="73"/>
      <c r="E46" s="83" t="str">
        <f>E36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6" s="44">
        <f>F48+F50</f>
        <v>30203</v>
      </c>
      <c r="G46" s="44">
        <f aca="true" t="shared" si="16" ref="G46:Q46">G48+G50</f>
        <v>30203</v>
      </c>
      <c r="H46" s="44">
        <f t="shared" si="16"/>
        <v>0</v>
      </c>
      <c r="I46" s="44">
        <f t="shared" si="16"/>
        <v>0</v>
      </c>
      <c r="J46" s="44">
        <f t="shared" si="16"/>
        <v>0</v>
      </c>
      <c r="K46" s="44">
        <f t="shared" si="16"/>
        <v>0</v>
      </c>
      <c r="L46" s="44">
        <f t="shared" si="16"/>
        <v>0</v>
      </c>
      <c r="M46" s="44">
        <f t="shared" si="16"/>
        <v>0</v>
      </c>
      <c r="N46" s="44">
        <f t="shared" si="16"/>
        <v>0</v>
      </c>
      <c r="O46" s="44">
        <f t="shared" si="16"/>
        <v>0</v>
      </c>
      <c r="P46" s="44">
        <f t="shared" si="16"/>
        <v>0</v>
      </c>
      <c r="Q46" s="44">
        <f t="shared" si="16"/>
        <v>0</v>
      </c>
      <c r="R46" s="40">
        <f t="shared" si="1"/>
        <v>30203</v>
      </c>
    </row>
    <row r="47" spans="1:18" ht="34.5" customHeight="1" thickBot="1">
      <c r="A47" s="1">
        <v>90202</v>
      </c>
      <c r="B47" s="39" t="s">
        <v>113</v>
      </c>
      <c r="C47" s="39" t="s">
        <v>53</v>
      </c>
      <c r="D47" s="39" t="s">
        <v>26</v>
      </c>
      <c r="E47" s="83" t="s">
        <v>101</v>
      </c>
      <c r="F47" s="44">
        <f>F48</f>
        <v>0</v>
      </c>
      <c r="G47" s="44">
        <f>G48</f>
        <v>0</v>
      </c>
      <c r="H47" s="44">
        <v>0</v>
      </c>
      <c r="I47" s="44">
        <v>0</v>
      </c>
      <c r="J47" s="44">
        <v>0</v>
      </c>
      <c r="K47" s="40">
        <f>K48</f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f t="shared" si="1"/>
        <v>0</v>
      </c>
    </row>
    <row r="48" spans="2:18" ht="48.75" customHeight="1" thickBot="1">
      <c r="B48" s="39"/>
      <c r="C48" s="39"/>
      <c r="D48" s="39"/>
      <c r="E48" s="83" t="str">
        <f>E36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8" s="44">
        <f>1200-1200</f>
        <v>0</v>
      </c>
      <c r="G48" s="44">
        <f>1200-1200</f>
        <v>0</v>
      </c>
      <c r="H48" s="44">
        <v>0</v>
      </c>
      <c r="I48" s="44">
        <v>0</v>
      </c>
      <c r="J48" s="44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f t="shared" si="1"/>
        <v>0</v>
      </c>
    </row>
    <row r="49" spans="2:18" ht="35.25" customHeight="1" thickBot="1">
      <c r="B49" s="39" t="s">
        <v>114</v>
      </c>
      <c r="C49" s="39" t="s">
        <v>102</v>
      </c>
      <c r="D49" s="39" t="s">
        <v>28</v>
      </c>
      <c r="E49" s="83" t="s">
        <v>66</v>
      </c>
      <c r="F49" s="44">
        <f>F50</f>
        <v>30203</v>
      </c>
      <c r="G49" s="44">
        <f>G50</f>
        <v>30203</v>
      </c>
      <c r="H49" s="44">
        <v>0</v>
      </c>
      <c r="I49" s="44">
        <v>0</v>
      </c>
      <c r="J49" s="44">
        <v>0</v>
      </c>
      <c r="K49" s="40">
        <f>K50</f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f t="shared" si="1"/>
        <v>30203</v>
      </c>
    </row>
    <row r="50" spans="2:18" ht="54.75" customHeight="1" thickBot="1">
      <c r="B50" s="39"/>
      <c r="C50" s="39"/>
      <c r="D50" s="47"/>
      <c r="E50" s="83" t="str">
        <f>E36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0" s="44">
        <f>46300-10681-5416</f>
        <v>30203</v>
      </c>
      <c r="G50" s="44">
        <f>46300-10681-5416</f>
        <v>30203</v>
      </c>
      <c r="H50" s="44">
        <v>0</v>
      </c>
      <c r="I50" s="44">
        <v>0</v>
      </c>
      <c r="J50" s="44"/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f t="shared" si="1"/>
        <v>30203</v>
      </c>
    </row>
    <row r="51" spans="2:18" ht="49.5" customHeight="1" thickBot="1">
      <c r="B51" s="39"/>
      <c r="C51" s="52" t="s">
        <v>132</v>
      </c>
      <c r="D51" s="74"/>
      <c r="E51" s="81" t="s">
        <v>134</v>
      </c>
      <c r="F51" s="44">
        <f>F53+F55</f>
        <v>1495276</v>
      </c>
      <c r="G51" s="44">
        <f aca="true" t="shared" si="17" ref="G51:Q51">G53+G55</f>
        <v>1495276</v>
      </c>
      <c r="H51" s="44">
        <f t="shared" si="17"/>
        <v>0</v>
      </c>
      <c r="I51" s="44">
        <f t="shared" si="17"/>
        <v>0</v>
      </c>
      <c r="J51" s="44">
        <f t="shared" si="17"/>
        <v>0</v>
      </c>
      <c r="K51" s="44">
        <f t="shared" si="17"/>
        <v>0</v>
      </c>
      <c r="L51" s="44">
        <f t="shared" si="17"/>
        <v>0</v>
      </c>
      <c r="M51" s="44">
        <f t="shared" si="17"/>
        <v>0</v>
      </c>
      <c r="N51" s="44">
        <f t="shared" si="17"/>
        <v>0</v>
      </c>
      <c r="O51" s="44">
        <f t="shared" si="17"/>
        <v>0</v>
      </c>
      <c r="P51" s="44">
        <f t="shared" si="17"/>
        <v>0</v>
      </c>
      <c r="Q51" s="44">
        <f t="shared" si="17"/>
        <v>0</v>
      </c>
      <c r="R51" s="40">
        <f t="shared" si="1"/>
        <v>1495276</v>
      </c>
    </row>
    <row r="52" spans="2:18" ht="18" customHeight="1" thickBot="1">
      <c r="B52" s="39"/>
      <c r="C52" s="39"/>
      <c r="D52" s="47"/>
      <c r="E52" s="83" t="str">
        <f>E54</f>
        <v>у тому числі за рахунок  субвенції з міського бюджету </v>
      </c>
      <c r="F52" s="44">
        <f>F54+F56</f>
        <v>1495276</v>
      </c>
      <c r="G52" s="44">
        <f aca="true" t="shared" si="18" ref="G52:Q52">G54+G56</f>
        <v>1495276</v>
      </c>
      <c r="H52" s="44">
        <f t="shared" si="18"/>
        <v>0</v>
      </c>
      <c r="I52" s="44">
        <f t="shared" si="18"/>
        <v>0</v>
      </c>
      <c r="J52" s="44">
        <f t="shared" si="18"/>
        <v>0</v>
      </c>
      <c r="K52" s="44">
        <f t="shared" si="18"/>
        <v>0</v>
      </c>
      <c r="L52" s="44">
        <f t="shared" si="18"/>
        <v>0</v>
      </c>
      <c r="M52" s="44">
        <f t="shared" si="18"/>
        <v>0</v>
      </c>
      <c r="N52" s="44">
        <f t="shared" si="18"/>
        <v>0</v>
      </c>
      <c r="O52" s="44">
        <f t="shared" si="18"/>
        <v>0</v>
      </c>
      <c r="P52" s="44">
        <f t="shared" si="18"/>
        <v>0</v>
      </c>
      <c r="Q52" s="44">
        <f t="shared" si="18"/>
        <v>0</v>
      </c>
      <c r="R52" s="40">
        <f t="shared" si="1"/>
        <v>1495276</v>
      </c>
    </row>
    <row r="53" spans="2:18" ht="24" customHeight="1" thickBot="1">
      <c r="B53" s="39" t="s">
        <v>110</v>
      </c>
      <c r="C53" s="39" t="s">
        <v>98</v>
      </c>
      <c r="D53" s="39" t="s">
        <v>26</v>
      </c>
      <c r="E53" s="83" t="s">
        <v>99</v>
      </c>
      <c r="F53" s="44">
        <f>F54</f>
        <v>143000</v>
      </c>
      <c r="G53" s="44">
        <f aca="true" t="shared" si="19" ref="G53:Q53">G54</f>
        <v>143000</v>
      </c>
      <c r="H53" s="44">
        <f t="shared" si="19"/>
        <v>0</v>
      </c>
      <c r="I53" s="44">
        <f t="shared" si="19"/>
        <v>0</v>
      </c>
      <c r="J53" s="44">
        <f t="shared" si="19"/>
        <v>0</v>
      </c>
      <c r="K53" s="44">
        <f t="shared" si="19"/>
        <v>0</v>
      </c>
      <c r="L53" s="44">
        <f t="shared" si="19"/>
        <v>0</v>
      </c>
      <c r="M53" s="44">
        <f t="shared" si="19"/>
        <v>0</v>
      </c>
      <c r="N53" s="44">
        <f t="shared" si="19"/>
        <v>0</v>
      </c>
      <c r="O53" s="44">
        <f t="shared" si="19"/>
        <v>0</v>
      </c>
      <c r="P53" s="44">
        <f t="shared" si="19"/>
        <v>0</v>
      </c>
      <c r="Q53" s="44">
        <f t="shared" si="19"/>
        <v>0</v>
      </c>
      <c r="R53" s="40">
        <f t="shared" si="1"/>
        <v>143000</v>
      </c>
    </row>
    <row r="54" spans="2:18" ht="18.75" customHeight="1" thickBot="1">
      <c r="B54" s="39"/>
      <c r="C54" s="39"/>
      <c r="D54" s="47"/>
      <c r="E54" s="87" t="s">
        <v>122</v>
      </c>
      <c r="F54" s="44">
        <v>143000</v>
      </c>
      <c r="G54" s="44">
        <v>143000</v>
      </c>
      <c r="H54" s="44">
        <v>0</v>
      </c>
      <c r="I54" s="44">
        <v>0</v>
      </c>
      <c r="J54" s="44"/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0">
        <f t="shared" si="1"/>
        <v>143000</v>
      </c>
    </row>
    <row r="55" spans="2:18" ht="21.75" customHeight="1" thickBot="1">
      <c r="B55" s="39" t="s">
        <v>111</v>
      </c>
      <c r="C55" s="39" t="s">
        <v>100</v>
      </c>
      <c r="D55" s="39" t="s">
        <v>27</v>
      </c>
      <c r="E55" s="87" t="s">
        <v>135</v>
      </c>
      <c r="F55" s="44">
        <f>F56</f>
        <v>1352276</v>
      </c>
      <c r="G55" s="44">
        <f aca="true" t="shared" si="20" ref="G55:Q55">G56</f>
        <v>1352276</v>
      </c>
      <c r="H55" s="44">
        <f t="shared" si="20"/>
        <v>0</v>
      </c>
      <c r="I55" s="44">
        <f t="shared" si="20"/>
        <v>0</v>
      </c>
      <c r="J55" s="44">
        <f t="shared" si="20"/>
        <v>0</v>
      </c>
      <c r="K55" s="44">
        <f t="shared" si="20"/>
        <v>0</v>
      </c>
      <c r="L55" s="44">
        <f t="shared" si="20"/>
        <v>0</v>
      </c>
      <c r="M55" s="44">
        <f t="shared" si="20"/>
        <v>0</v>
      </c>
      <c r="N55" s="44">
        <f t="shared" si="20"/>
        <v>0</v>
      </c>
      <c r="O55" s="44">
        <f t="shared" si="20"/>
        <v>0</v>
      </c>
      <c r="P55" s="44">
        <f t="shared" si="20"/>
        <v>0</v>
      </c>
      <c r="Q55" s="44">
        <f t="shared" si="20"/>
        <v>0</v>
      </c>
      <c r="R55" s="40">
        <f t="shared" si="1"/>
        <v>1352276</v>
      </c>
    </row>
    <row r="56" spans="2:18" ht="18" customHeight="1" thickBot="1">
      <c r="B56" s="39"/>
      <c r="C56" s="39"/>
      <c r="D56" s="47"/>
      <c r="E56" s="87" t="s">
        <v>122</v>
      </c>
      <c r="F56" s="44">
        <v>1352276</v>
      </c>
      <c r="G56" s="44">
        <v>1352276</v>
      </c>
      <c r="H56" s="44">
        <v>0</v>
      </c>
      <c r="I56" s="44">
        <v>0</v>
      </c>
      <c r="J56" s="44">
        <v>0</v>
      </c>
      <c r="K56" s="44"/>
      <c r="L56" s="44"/>
      <c r="M56" s="44"/>
      <c r="N56" s="44"/>
      <c r="O56" s="44"/>
      <c r="P56" s="44"/>
      <c r="Q56" s="44"/>
      <c r="R56" s="40">
        <f t="shared" si="1"/>
        <v>1352276</v>
      </c>
    </row>
    <row r="57" spans="2:18" ht="36.75" customHeight="1" thickBot="1">
      <c r="B57" s="39"/>
      <c r="C57" s="52" t="s">
        <v>133</v>
      </c>
      <c r="D57" s="74"/>
      <c r="E57" s="88" t="s">
        <v>162</v>
      </c>
      <c r="F57" s="44">
        <f>F59+F61+F65+F67+F69+F71+F75+F77</f>
        <v>87362737</v>
      </c>
      <c r="G57" s="44">
        <f>G59+G61+G65+G67+G69+G71+G75+G77</f>
        <v>87362737</v>
      </c>
      <c r="H57" s="44">
        <f aca="true" t="shared" si="21" ref="H57:Q57">H59+H61+H65+H67+H69+H71+H75+H77</f>
        <v>0</v>
      </c>
      <c r="I57" s="44">
        <f t="shared" si="21"/>
        <v>0</v>
      </c>
      <c r="J57" s="44">
        <f t="shared" si="21"/>
        <v>0</v>
      </c>
      <c r="K57" s="44">
        <f t="shared" si="21"/>
        <v>0</v>
      </c>
      <c r="L57" s="44">
        <f t="shared" si="21"/>
        <v>0</v>
      </c>
      <c r="M57" s="44">
        <f t="shared" si="21"/>
        <v>0</v>
      </c>
      <c r="N57" s="44">
        <f t="shared" si="21"/>
        <v>0</v>
      </c>
      <c r="O57" s="44">
        <f t="shared" si="21"/>
        <v>0</v>
      </c>
      <c r="P57" s="44">
        <f t="shared" si="21"/>
        <v>0</v>
      </c>
      <c r="Q57" s="44">
        <f t="shared" si="21"/>
        <v>0</v>
      </c>
      <c r="R57" s="40">
        <f t="shared" si="1"/>
        <v>87362737</v>
      </c>
    </row>
    <row r="58" spans="2:18" ht="145.5" customHeight="1" thickBot="1">
      <c r="B58" s="39"/>
      <c r="C58" s="52"/>
      <c r="D58" s="74"/>
      <c r="E58" s="87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8" s="44">
        <f>F60+F62+F66+F68+F70+F72+F76+F78</f>
        <v>87362737</v>
      </c>
      <c r="G58" s="44">
        <f>G60+G62+G66+G68+G70+G72+G76+G78</f>
        <v>87362737</v>
      </c>
      <c r="H58" s="44">
        <f aca="true" t="shared" si="22" ref="H58:Q58">H60+H62+H66+H68+H70+H72+H76+H78</f>
        <v>0</v>
      </c>
      <c r="I58" s="44">
        <f t="shared" si="22"/>
        <v>0</v>
      </c>
      <c r="J58" s="44">
        <f t="shared" si="22"/>
        <v>0</v>
      </c>
      <c r="K58" s="44">
        <f t="shared" si="22"/>
        <v>0</v>
      </c>
      <c r="L58" s="44">
        <f t="shared" si="22"/>
        <v>0</v>
      </c>
      <c r="M58" s="44">
        <f t="shared" si="22"/>
        <v>0</v>
      </c>
      <c r="N58" s="44">
        <f t="shared" si="22"/>
        <v>0</v>
      </c>
      <c r="O58" s="44">
        <f t="shared" si="22"/>
        <v>0</v>
      </c>
      <c r="P58" s="44">
        <f t="shared" si="22"/>
        <v>0</v>
      </c>
      <c r="Q58" s="44">
        <f t="shared" si="22"/>
        <v>0</v>
      </c>
      <c r="R58" s="40">
        <f t="shared" si="1"/>
        <v>87362737</v>
      </c>
    </row>
    <row r="59" spans="1:18" ht="18.75" customHeight="1" thickBot="1">
      <c r="A59" s="1">
        <v>90302</v>
      </c>
      <c r="B59" s="39" t="s">
        <v>115</v>
      </c>
      <c r="C59" s="39" t="s">
        <v>55</v>
      </c>
      <c r="D59" s="39" t="s">
        <v>22</v>
      </c>
      <c r="E59" s="83" t="s">
        <v>103</v>
      </c>
      <c r="F59" s="44">
        <f>F60</f>
        <v>1400500</v>
      </c>
      <c r="G59" s="44">
        <f>G60</f>
        <v>1400500</v>
      </c>
      <c r="H59" s="44">
        <v>0</v>
      </c>
      <c r="I59" s="44">
        <v>0</v>
      </c>
      <c r="J59" s="44">
        <v>0</v>
      </c>
      <c r="K59" s="40">
        <f>K60</f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f t="shared" si="1"/>
        <v>1400500</v>
      </c>
    </row>
    <row r="60" spans="2:18" ht="131.25" customHeight="1" thickBot="1">
      <c r="B60" s="39"/>
      <c r="C60" s="39"/>
      <c r="D60" s="47"/>
      <c r="E60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0" s="44">
        <v>1400500</v>
      </c>
      <c r="G60" s="44">
        <v>1400500</v>
      </c>
      <c r="H60" s="44">
        <v>0</v>
      </c>
      <c r="I60" s="44">
        <v>0</v>
      </c>
      <c r="J60" s="44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f t="shared" si="1"/>
        <v>1400500</v>
      </c>
    </row>
    <row r="61" spans="1:18" ht="20.25" customHeight="1" thickBot="1">
      <c r="A61" s="1">
        <v>90304</v>
      </c>
      <c r="B61" s="39" t="s">
        <v>163</v>
      </c>
      <c r="C61" s="39" t="s">
        <v>164</v>
      </c>
      <c r="D61" s="39" t="s">
        <v>22</v>
      </c>
      <c r="E61" s="83" t="s">
        <v>64</v>
      </c>
      <c r="F61" s="44">
        <f>F62</f>
        <v>667040</v>
      </c>
      <c r="G61" s="44">
        <f>G62</f>
        <v>667040</v>
      </c>
      <c r="H61" s="44">
        <v>0</v>
      </c>
      <c r="I61" s="44">
        <v>0</v>
      </c>
      <c r="J61" s="44"/>
      <c r="K61" s="40">
        <f>K62</f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f t="shared" si="1"/>
        <v>667040</v>
      </c>
    </row>
    <row r="62" spans="2:18" ht="134.25" customHeight="1" thickBot="1">
      <c r="B62" s="39"/>
      <c r="C62" s="39"/>
      <c r="D62" s="47"/>
      <c r="E62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2" s="44">
        <v>667040</v>
      </c>
      <c r="G62" s="44">
        <v>667040</v>
      </c>
      <c r="H62" s="44">
        <v>0</v>
      </c>
      <c r="I62" s="44">
        <v>0</v>
      </c>
      <c r="J62" s="44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f t="shared" si="1"/>
        <v>667040</v>
      </c>
    </row>
    <row r="63" spans="2:18" ht="19.5" customHeight="1" thickBot="1">
      <c r="B63" s="39" t="s">
        <v>165</v>
      </c>
      <c r="C63" s="39" t="s">
        <v>56</v>
      </c>
      <c r="D63" s="39" t="s">
        <v>22</v>
      </c>
      <c r="E63" s="83" t="s">
        <v>166</v>
      </c>
      <c r="F63" s="44">
        <f>F64</f>
        <v>81259135</v>
      </c>
      <c r="G63" s="44">
        <f>G64</f>
        <v>81259135</v>
      </c>
      <c r="H63" s="44"/>
      <c r="I63" s="44"/>
      <c r="J63" s="44"/>
      <c r="K63" s="40"/>
      <c r="L63" s="40"/>
      <c r="M63" s="40"/>
      <c r="N63" s="40"/>
      <c r="O63" s="40"/>
      <c r="P63" s="40"/>
      <c r="Q63" s="40"/>
      <c r="R63" s="40">
        <f t="shared" si="1"/>
        <v>81259135</v>
      </c>
    </row>
    <row r="64" spans="2:18" ht="134.25" customHeight="1" thickBot="1">
      <c r="B64" s="39"/>
      <c r="C64" s="39"/>
      <c r="D64" s="47"/>
      <c r="E64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4" s="44">
        <v>81259135</v>
      </c>
      <c r="G64" s="44">
        <v>81259135</v>
      </c>
      <c r="H64" s="44"/>
      <c r="I64" s="44"/>
      <c r="J64" s="44"/>
      <c r="K64" s="40"/>
      <c r="L64" s="40"/>
      <c r="M64" s="40"/>
      <c r="N64" s="40"/>
      <c r="O64" s="40"/>
      <c r="P64" s="40"/>
      <c r="Q64" s="40"/>
      <c r="R64" s="40">
        <f t="shared" si="1"/>
        <v>81259135</v>
      </c>
    </row>
    <row r="65" spans="1:18" ht="18.75" customHeight="1" thickBot="1">
      <c r="A65" s="1">
        <v>90305</v>
      </c>
      <c r="B65" s="39" t="s">
        <v>116</v>
      </c>
      <c r="C65" s="39" t="s">
        <v>57</v>
      </c>
      <c r="D65" s="39" t="s">
        <v>22</v>
      </c>
      <c r="E65" s="83" t="s">
        <v>58</v>
      </c>
      <c r="F65" s="44">
        <f>F66</f>
        <v>8093000</v>
      </c>
      <c r="G65" s="44">
        <f>G66</f>
        <v>8093000</v>
      </c>
      <c r="H65" s="44">
        <v>0</v>
      </c>
      <c r="I65" s="44">
        <v>0</v>
      </c>
      <c r="J65" s="44">
        <v>0</v>
      </c>
      <c r="K65" s="40">
        <f>K66</f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f t="shared" si="1"/>
        <v>8093000</v>
      </c>
    </row>
    <row r="66" spans="2:18" ht="128.25" customHeight="1" thickBot="1">
      <c r="B66" s="39"/>
      <c r="C66" s="39"/>
      <c r="D66" s="39"/>
      <c r="E66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6" s="44">
        <v>8093000</v>
      </c>
      <c r="G66" s="44">
        <v>8093000</v>
      </c>
      <c r="H66" s="44">
        <v>0</v>
      </c>
      <c r="I66" s="44">
        <v>0</v>
      </c>
      <c r="J66" s="44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f t="shared" si="1"/>
        <v>8093000</v>
      </c>
    </row>
    <row r="67" spans="1:18" ht="21" customHeight="1" thickBot="1">
      <c r="A67" s="1">
        <v>90306</v>
      </c>
      <c r="B67" s="39" t="s">
        <v>117</v>
      </c>
      <c r="C67" s="39" t="s">
        <v>59</v>
      </c>
      <c r="D67" s="39" t="s">
        <v>22</v>
      </c>
      <c r="E67" s="83" t="s">
        <v>60</v>
      </c>
      <c r="F67" s="44">
        <f>F68</f>
        <v>20503500</v>
      </c>
      <c r="G67" s="44">
        <f>G68</f>
        <v>20503500</v>
      </c>
      <c r="H67" s="44">
        <v>0</v>
      </c>
      <c r="I67" s="44">
        <v>0</v>
      </c>
      <c r="J67" s="44">
        <v>0</v>
      </c>
      <c r="K67" s="40">
        <f>K68</f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f t="shared" si="1"/>
        <v>20503500</v>
      </c>
    </row>
    <row r="68" spans="2:18" ht="129.75" customHeight="1" thickBot="1">
      <c r="B68" s="39"/>
      <c r="C68" s="39"/>
      <c r="D68" s="39"/>
      <c r="E68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8" s="44">
        <f>21003500-500000</f>
        <v>20503500</v>
      </c>
      <c r="G68" s="44">
        <f>21003500-500000</f>
        <v>20503500</v>
      </c>
      <c r="H68" s="44">
        <v>0</v>
      </c>
      <c r="I68" s="44">
        <v>0</v>
      </c>
      <c r="J68" s="44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f t="shared" si="1"/>
        <v>20503500</v>
      </c>
    </row>
    <row r="69" spans="1:18" ht="20.25" customHeight="1" thickBot="1">
      <c r="A69" s="1">
        <v>90307</v>
      </c>
      <c r="B69" s="39" t="s">
        <v>118</v>
      </c>
      <c r="C69" s="39" t="s">
        <v>61</v>
      </c>
      <c r="D69" s="39" t="s">
        <v>22</v>
      </c>
      <c r="E69" s="83" t="s">
        <v>62</v>
      </c>
      <c r="F69" s="44">
        <f>F70</f>
        <v>1000300</v>
      </c>
      <c r="G69" s="44">
        <f>G70</f>
        <v>1000300</v>
      </c>
      <c r="H69" s="44">
        <v>0</v>
      </c>
      <c r="I69" s="44">
        <v>0</v>
      </c>
      <c r="J69" s="44">
        <v>0</v>
      </c>
      <c r="K69" s="40">
        <f>K70</f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f t="shared" si="1"/>
        <v>1000300</v>
      </c>
    </row>
    <row r="70" spans="2:18" ht="131.25" customHeight="1" thickBot="1">
      <c r="B70" s="39"/>
      <c r="C70" s="39"/>
      <c r="D70" s="47"/>
      <c r="E70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0" s="44">
        <v>1000300</v>
      </c>
      <c r="G70" s="44">
        <v>1000300</v>
      </c>
      <c r="H70" s="44">
        <v>0</v>
      </c>
      <c r="I70" s="44">
        <v>0</v>
      </c>
      <c r="J70" s="44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f t="shared" si="1"/>
        <v>1000300</v>
      </c>
    </row>
    <row r="71" spans="1:18" ht="21.75" customHeight="1" thickBot="1">
      <c r="A71" s="1">
        <v>90308</v>
      </c>
      <c r="B71" s="39" t="s">
        <v>119</v>
      </c>
      <c r="C71" s="39" t="s">
        <v>63</v>
      </c>
      <c r="D71" s="39" t="s">
        <v>22</v>
      </c>
      <c r="E71" s="83" t="s">
        <v>145</v>
      </c>
      <c r="F71" s="44">
        <f>F72</f>
        <v>15597000</v>
      </c>
      <c r="G71" s="44">
        <f>G72</f>
        <v>15597000</v>
      </c>
      <c r="H71" s="44">
        <v>0</v>
      </c>
      <c r="I71" s="44">
        <v>0</v>
      </c>
      <c r="J71" s="44">
        <v>0</v>
      </c>
      <c r="K71" s="40">
        <f>K72</f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f t="shared" si="1"/>
        <v>15597000</v>
      </c>
    </row>
    <row r="72" spans="2:18" ht="129.75" customHeight="1" thickBot="1">
      <c r="B72" s="39"/>
      <c r="C72" s="39"/>
      <c r="D72" s="47"/>
      <c r="E72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2" s="44">
        <f>16097000-500000</f>
        <v>15597000</v>
      </c>
      <c r="G72" s="44">
        <f>16097000-500000</f>
        <v>15597000</v>
      </c>
      <c r="H72" s="44">
        <v>0</v>
      </c>
      <c r="I72" s="44">
        <v>0</v>
      </c>
      <c r="J72" s="44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f t="shared" si="1"/>
        <v>15597000</v>
      </c>
    </row>
    <row r="73" spans="2:18" ht="84" customHeight="1" thickBot="1">
      <c r="B73" s="39"/>
      <c r="C73" s="39" t="s">
        <v>67</v>
      </c>
      <c r="D73" s="47"/>
      <c r="E73" s="83" t="s">
        <v>167</v>
      </c>
      <c r="F73" s="44">
        <f>F75+F77+F79+F81+F83</f>
        <v>48608697</v>
      </c>
      <c r="G73" s="44">
        <f>G75+G77+G79+G81+G83</f>
        <v>48608697</v>
      </c>
      <c r="H73" s="44"/>
      <c r="I73" s="44"/>
      <c r="J73" s="44"/>
      <c r="K73" s="40"/>
      <c r="L73" s="40"/>
      <c r="M73" s="40"/>
      <c r="N73" s="40"/>
      <c r="O73" s="40"/>
      <c r="P73" s="40"/>
      <c r="Q73" s="40"/>
      <c r="R73" s="40">
        <f t="shared" si="1"/>
        <v>48608697</v>
      </c>
    </row>
    <row r="74" spans="2:18" ht="129.75" customHeight="1" thickBot="1">
      <c r="B74" s="39"/>
      <c r="C74" s="39"/>
      <c r="D74" s="47"/>
      <c r="E74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4" s="44">
        <f>F76+F78+F80+F82+F84</f>
        <v>48608697</v>
      </c>
      <c r="G74" s="44">
        <f>G76+G78+G80+G82+G84</f>
        <v>48608697</v>
      </c>
      <c r="H74" s="44"/>
      <c r="I74" s="44"/>
      <c r="J74" s="44"/>
      <c r="K74" s="40"/>
      <c r="L74" s="40"/>
      <c r="M74" s="40"/>
      <c r="N74" s="40"/>
      <c r="O74" s="40"/>
      <c r="P74" s="40"/>
      <c r="Q74" s="40"/>
      <c r="R74" s="40">
        <f t="shared" si="1"/>
        <v>48608697</v>
      </c>
    </row>
    <row r="75" spans="1:18" ht="31.5" customHeight="1" thickBot="1">
      <c r="A75" s="1">
        <v>90401</v>
      </c>
      <c r="B75" s="39" t="s">
        <v>168</v>
      </c>
      <c r="C75" s="39" t="s">
        <v>169</v>
      </c>
      <c r="D75" s="39" t="s">
        <v>30</v>
      </c>
      <c r="E75" s="83" t="s">
        <v>170</v>
      </c>
      <c r="F75" s="44">
        <f>F76</f>
        <v>30095397</v>
      </c>
      <c r="G75" s="44">
        <f>G76</f>
        <v>30095397</v>
      </c>
      <c r="H75" s="44">
        <v>0</v>
      </c>
      <c r="I75" s="44">
        <v>0</v>
      </c>
      <c r="J75" s="44">
        <v>0</v>
      </c>
      <c r="K75" s="40">
        <f>K76</f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f t="shared" si="1"/>
        <v>30095397</v>
      </c>
    </row>
    <row r="76" spans="2:18" ht="128.25" customHeight="1" thickBot="1">
      <c r="B76" s="39"/>
      <c r="C76" s="39"/>
      <c r="D76" s="47"/>
      <c r="E76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6" s="44">
        <f>30664525-569128</f>
        <v>30095397</v>
      </c>
      <c r="G76" s="44">
        <f>30664525-569128</f>
        <v>30095397</v>
      </c>
      <c r="H76" s="44">
        <v>0</v>
      </c>
      <c r="I76" s="44">
        <v>0</v>
      </c>
      <c r="J76" s="44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f t="shared" si="1"/>
        <v>30095397</v>
      </c>
    </row>
    <row r="77" spans="2:18" ht="34.5" customHeight="1" thickBot="1">
      <c r="B77" s="39" t="s">
        <v>171</v>
      </c>
      <c r="C77" s="39" t="s">
        <v>172</v>
      </c>
      <c r="D77" s="39" t="s">
        <v>30</v>
      </c>
      <c r="E77" s="83" t="s">
        <v>173</v>
      </c>
      <c r="F77" s="44">
        <f>F78</f>
        <v>10006000</v>
      </c>
      <c r="G77" s="44">
        <f>G78</f>
        <v>10006000</v>
      </c>
      <c r="H77" s="44">
        <v>0</v>
      </c>
      <c r="I77" s="44">
        <v>0</v>
      </c>
      <c r="J77" s="44">
        <v>0</v>
      </c>
      <c r="K77" s="40">
        <f>K78</f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f t="shared" si="1"/>
        <v>10006000</v>
      </c>
    </row>
    <row r="78" spans="2:18" ht="130.5" customHeight="1" thickBot="1">
      <c r="B78" s="39"/>
      <c r="C78" s="39"/>
      <c r="D78" s="39"/>
      <c r="E78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8" s="44">
        <v>10006000</v>
      </c>
      <c r="G78" s="44">
        <v>10006000</v>
      </c>
      <c r="H78" s="44">
        <v>0</v>
      </c>
      <c r="I78" s="44">
        <v>0</v>
      </c>
      <c r="J78" s="44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f t="shared" si="1"/>
        <v>10006000</v>
      </c>
    </row>
    <row r="79" spans="1:18" ht="35.25" customHeight="1" thickBot="1">
      <c r="A79" s="1">
        <v>90413</v>
      </c>
      <c r="B79" s="39" t="s">
        <v>174</v>
      </c>
      <c r="C79" s="39" t="s">
        <v>175</v>
      </c>
      <c r="D79" s="39" t="s">
        <v>30</v>
      </c>
      <c r="E79" s="83" t="s">
        <v>176</v>
      </c>
      <c r="F79" s="44">
        <f>F80</f>
        <v>6005000</v>
      </c>
      <c r="G79" s="44">
        <f>G80</f>
        <v>6005000</v>
      </c>
      <c r="H79" s="44">
        <v>0</v>
      </c>
      <c r="I79" s="44">
        <v>0</v>
      </c>
      <c r="J79" s="44">
        <v>0</v>
      </c>
      <c r="K79" s="40">
        <f>K80</f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f t="shared" si="1"/>
        <v>6005000</v>
      </c>
    </row>
    <row r="80" spans="2:18" ht="129" customHeight="1" thickBot="1">
      <c r="B80" s="80"/>
      <c r="C80" s="79"/>
      <c r="D80" s="47"/>
      <c r="E80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0" s="44">
        <v>6005000</v>
      </c>
      <c r="G80" s="44">
        <v>6005000</v>
      </c>
      <c r="H80" s="44">
        <v>0</v>
      </c>
      <c r="I80" s="44">
        <v>0</v>
      </c>
      <c r="J80" s="44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f t="shared" si="1"/>
        <v>6005000</v>
      </c>
    </row>
    <row r="81" spans="2:18" ht="31.5" customHeight="1" thickBot="1">
      <c r="B81" s="39" t="s">
        <v>177</v>
      </c>
      <c r="C81" s="39" t="s">
        <v>178</v>
      </c>
      <c r="D81" s="39" t="s">
        <v>30</v>
      </c>
      <c r="E81" s="83" t="s">
        <v>179</v>
      </c>
      <c r="F81" s="44">
        <f>F82</f>
        <v>2002000</v>
      </c>
      <c r="G81" s="44">
        <f>G82</f>
        <v>2002000</v>
      </c>
      <c r="H81" s="44"/>
      <c r="I81" s="44"/>
      <c r="J81" s="44"/>
      <c r="K81" s="40"/>
      <c r="L81" s="40"/>
      <c r="M81" s="40"/>
      <c r="N81" s="40"/>
      <c r="O81" s="40"/>
      <c r="P81" s="40"/>
      <c r="Q81" s="40"/>
      <c r="R81" s="40">
        <f t="shared" si="1"/>
        <v>2002000</v>
      </c>
    </row>
    <row r="82" spans="2:18" ht="129" customHeight="1" thickBot="1">
      <c r="B82" s="80"/>
      <c r="C82" s="79"/>
      <c r="D82" s="47"/>
      <c r="E82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2" s="44">
        <v>2002000</v>
      </c>
      <c r="G82" s="44">
        <v>2002000</v>
      </c>
      <c r="H82" s="44"/>
      <c r="I82" s="44"/>
      <c r="J82" s="44"/>
      <c r="K82" s="40"/>
      <c r="L82" s="40"/>
      <c r="M82" s="40"/>
      <c r="N82" s="40"/>
      <c r="O82" s="40"/>
      <c r="P82" s="40"/>
      <c r="Q82" s="40"/>
      <c r="R82" s="40">
        <f t="shared" si="1"/>
        <v>2002000</v>
      </c>
    </row>
    <row r="83" spans="2:18" ht="33" customHeight="1" thickBot="1">
      <c r="B83" s="39" t="s">
        <v>180</v>
      </c>
      <c r="C83" s="39" t="s">
        <v>181</v>
      </c>
      <c r="D83" s="39" t="s">
        <v>30</v>
      </c>
      <c r="E83" s="83" t="s">
        <v>182</v>
      </c>
      <c r="F83" s="44">
        <f>F84</f>
        <v>500300</v>
      </c>
      <c r="G83" s="44">
        <f>G84</f>
        <v>500300</v>
      </c>
      <c r="H83" s="44"/>
      <c r="I83" s="44"/>
      <c r="J83" s="44"/>
      <c r="K83" s="40"/>
      <c r="L83" s="40"/>
      <c r="M83" s="40"/>
      <c r="N83" s="40"/>
      <c r="O83" s="40"/>
      <c r="P83" s="40"/>
      <c r="Q83" s="40"/>
      <c r="R83" s="40">
        <f t="shared" si="1"/>
        <v>500300</v>
      </c>
    </row>
    <row r="84" spans="2:18" ht="129" customHeight="1" thickBot="1">
      <c r="B84" s="80"/>
      <c r="C84" s="79"/>
      <c r="D84" s="47"/>
      <c r="E84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4" s="44">
        <v>500300</v>
      </c>
      <c r="G84" s="44">
        <v>500300</v>
      </c>
      <c r="H84" s="44"/>
      <c r="I84" s="44"/>
      <c r="J84" s="44"/>
      <c r="K84" s="40"/>
      <c r="L84" s="40"/>
      <c r="M84" s="40"/>
      <c r="N84" s="40"/>
      <c r="O84" s="40"/>
      <c r="P84" s="40"/>
      <c r="Q84" s="40"/>
      <c r="R84" s="40">
        <f t="shared" si="1"/>
        <v>500300</v>
      </c>
    </row>
    <row r="85" spans="2:18" ht="34.5" customHeight="1" thickBot="1">
      <c r="B85" s="41"/>
      <c r="C85" s="78">
        <v>3100</v>
      </c>
      <c r="D85" s="74"/>
      <c r="E85" s="81" t="s">
        <v>183</v>
      </c>
      <c r="F85" s="44">
        <f>F86</f>
        <v>7384619</v>
      </c>
      <c r="G85" s="44">
        <f>G86</f>
        <v>7384619</v>
      </c>
      <c r="H85" s="44">
        <f>H86</f>
        <v>5416965</v>
      </c>
      <c r="I85" s="44">
        <f>I86</f>
        <v>208798</v>
      </c>
      <c r="J85" s="44">
        <f>J86</f>
        <v>0</v>
      </c>
      <c r="K85" s="44">
        <f aca="true" t="shared" si="23" ref="K85:Q85">K86</f>
        <v>138739</v>
      </c>
      <c r="L85" s="44">
        <f t="shared" si="23"/>
        <v>87657</v>
      </c>
      <c r="M85" s="44">
        <f t="shared" si="23"/>
        <v>67014</v>
      </c>
      <c r="N85" s="44">
        <f t="shared" si="23"/>
        <v>0</v>
      </c>
      <c r="O85" s="44">
        <f t="shared" si="23"/>
        <v>51082</v>
      </c>
      <c r="P85" s="44">
        <f t="shared" si="23"/>
        <v>51082</v>
      </c>
      <c r="Q85" s="44">
        <f t="shared" si="23"/>
        <v>51082</v>
      </c>
      <c r="R85" s="40">
        <f t="shared" si="1"/>
        <v>7523358</v>
      </c>
    </row>
    <row r="86" spans="1:18" ht="35.25" customHeight="1" thickBot="1">
      <c r="A86" s="1">
        <v>91204</v>
      </c>
      <c r="B86" s="101" t="s">
        <v>120</v>
      </c>
      <c r="C86" s="101" t="s">
        <v>68</v>
      </c>
      <c r="D86" s="39" t="s">
        <v>33</v>
      </c>
      <c r="E86" s="83" t="s">
        <v>199</v>
      </c>
      <c r="F86" s="44">
        <f>6453371+190000+318029+318029-51082+9000+147272</f>
        <v>7384619</v>
      </c>
      <c r="G86" s="44">
        <f>6453371+190000+318029+318029-51082+9000+147272</f>
        <v>7384619</v>
      </c>
      <c r="H86" s="44">
        <f>4773306+260700+262459+120500</f>
        <v>5416965</v>
      </c>
      <c r="I86" s="44">
        <v>208798</v>
      </c>
      <c r="J86" s="44">
        <v>0</v>
      </c>
      <c r="K86" s="44">
        <f>L86+O86</f>
        <v>138739</v>
      </c>
      <c r="L86" s="44">
        <v>87657</v>
      </c>
      <c r="M86" s="44">
        <v>67014</v>
      </c>
      <c r="N86" s="40">
        <v>0</v>
      </c>
      <c r="O86" s="40">
        <v>51082</v>
      </c>
      <c r="P86" s="40">
        <v>51082</v>
      </c>
      <c r="Q86" s="40">
        <v>51082</v>
      </c>
      <c r="R86" s="40">
        <f t="shared" si="1"/>
        <v>7523358</v>
      </c>
    </row>
    <row r="87" spans="2:18" ht="35.25" customHeight="1" thickBot="1">
      <c r="B87" s="102"/>
      <c r="C87" s="102"/>
      <c r="D87" s="82"/>
      <c r="E87" s="83" t="s">
        <v>211</v>
      </c>
      <c r="F87" s="44">
        <f>G87</f>
        <v>792330</v>
      </c>
      <c r="G87" s="44">
        <f>318029+318029+9000+147272</f>
        <v>792330</v>
      </c>
      <c r="H87" s="44">
        <f>260700+262459+120500</f>
        <v>643659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0">
        <f t="shared" si="1"/>
        <v>792330</v>
      </c>
    </row>
    <row r="88" spans="1:18" ht="51" customHeight="1" thickBot="1">
      <c r="A88" s="1">
        <v>91205</v>
      </c>
      <c r="B88" s="39" t="s">
        <v>185</v>
      </c>
      <c r="C88" s="39" t="s">
        <v>141</v>
      </c>
      <c r="D88" s="39" t="s">
        <v>30</v>
      </c>
      <c r="E88" s="83" t="s">
        <v>184</v>
      </c>
      <c r="F88" s="44">
        <v>274301</v>
      </c>
      <c r="G88" s="44">
        <v>274301</v>
      </c>
      <c r="H88" s="44">
        <v>0</v>
      </c>
      <c r="I88" s="44">
        <v>0</v>
      </c>
      <c r="J88" s="44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f t="shared" si="1"/>
        <v>274301</v>
      </c>
    </row>
    <row r="89" spans="2:18" ht="23.25" customHeight="1" thickBot="1">
      <c r="B89" s="39"/>
      <c r="C89" s="52" t="s">
        <v>186</v>
      </c>
      <c r="D89" s="52"/>
      <c r="E89" s="81" t="s">
        <v>142</v>
      </c>
      <c r="F89" s="44">
        <f>F90</f>
        <v>349458</v>
      </c>
      <c r="G89" s="44">
        <f aca="true" t="shared" si="24" ref="G89:Q89">G90</f>
        <v>349458</v>
      </c>
      <c r="H89" s="44">
        <f t="shared" si="24"/>
        <v>0</v>
      </c>
      <c r="I89" s="44">
        <f t="shared" si="24"/>
        <v>0</v>
      </c>
      <c r="J89" s="44">
        <f t="shared" si="24"/>
        <v>0</v>
      </c>
      <c r="K89" s="44">
        <f t="shared" si="24"/>
        <v>0</v>
      </c>
      <c r="L89" s="44">
        <f t="shared" si="24"/>
        <v>0</v>
      </c>
      <c r="M89" s="44">
        <f t="shared" si="24"/>
        <v>0</v>
      </c>
      <c r="N89" s="44">
        <f t="shared" si="24"/>
        <v>0</v>
      </c>
      <c r="O89" s="44">
        <f t="shared" si="24"/>
        <v>0</v>
      </c>
      <c r="P89" s="44">
        <f t="shared" si="24"/>
        <v>0</v>
      </c>
      <c r="Q89" s="44">
        <f t="shared" si="24"/>
        <v>0</v>
      </c>
      <c r="R89" s="40">
        <f t="shared" si="1"/>
        <v>349458</v>
      </c>
    </row>
    <row r="90" spans="1:18" ht="34.5" customHeight="1" thickBot="1">
      <c r="A90" s="1">
        <v>91209</v>
      </c>
      <c r="B90" s="39" t="s">
        <v>187</v>
      </c>
      <c r="C90" s="39" t="s">
        <v>188</v>
      </c>
      <c r="D90" s="39" t="s">
        <v>26</v>
      </c>
      <c r="E90" s="83" t="s">
        <v>189</v>
      </c>
      <c r="F90" s="44">
        <v>349458</v>
      </c>
      <c r="G90" s="44">
        <v>349458</v>
      </c>
      <c r="H90" s="44">
        <v>0</v>
      </c>
      <c r="I90" s="44">
        <v>0</v>
      </c>
      <c r="J90" s="44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f t="shared" si="1"/>
        <v>349458</v>
      </c>
    </row>
    <row r="91" spans="2:18" ht="18.75" customHeight="1" thickBot="1">
      <c r="B91" s="103" t="s">
        <v>190</v>
      </c>
      <c r="C91" s="103" t="s">
        <v>191</v>
      </c>
      <c r="D91" s="39" t="s">
        <v>31</v>
      </c>
      <c r="E91" s="83" t="s">
        <v>32</v>
      </c>
      <c r="F91" s="44">
        <v>94720</v>
      </c>
      <c r="G91" s="44">
        <v>94720</v>
      </c>
      <c r="H91" s="44">
        <v>77639</v>
      </c>
      <c r="I91" s="44">
        <v>0</v>
      </c>
      <c r="J91" s="44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f t="shared" si="1"/>
        <v>94720</v>
      </c>
    </row>
    <row r="92" spans="2:18" ht="18.75" customHeight="1" thickBot="1">
      <c r="B92" s="103"/>
      <c r="C92" s="96"/>
      <c r="D92" s="39"/>
      <c r="E92" s="83" t="s">
        <v>148</v>
      </c>
      <c r="F92" s="44">
        <v>94720</v>
      </c>
      <c r="G92" s="44">
        <v>94720</v>
      </c>
      <c r="H92" s="44">
        <v>77639</v>
      </c>
      <c r="I92" s="44">
        <v>0</v>
      </c>
      <c r="J92" s="44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f t="shared" si="1"/>
        <v>94720</v>
      </c>
    </row>
    <row r="93" spans="2:18" ht="96.75" customHeight="1" thickBot="1">
      <c r="B93" s="41" t="s">
        <v>123</v>
      </c>
      <c r="C93" s="41" t="s">
        <v>104</v>
      </c>
      <c r="D93" s="39" t="s">
        <v>22</v>
      </c>
      <c r="E93" s="83" t="s">
        <v>192</v>
      </c>
      <c r="F93" s="44">
        <f>F94</f>
        <v>1424094</v>
      </c>
      <c r="G93" s="44">
        <f aca="true" t="shared" si="25" ref="G93:Q93">G94</f>
        <v>1424094</v>
      </c>
      <c r="H93" s="44">
        <f t="shared" si="25"/>
        <v>0</v>
      </c>
      <c r="I93" s="44">
        <f t="shared" si="25"/>
        <v>0</v>
      </c>
      <c r="J93" s="44">
        <f t="shared" si="25"/>
        <v>0</v>
      </c>
      <c r="K93" s="44">
        <f t="shared" si="25"/>
        <v>0</v>
      </c>
      <c r="L93" s="44">
        <f t="shared" si="25"/>
        <v>0</v>
      </c>
      <c r="M93" s="44">
        <f t="shared" si="25"/>
        <v>0</v>
      </c>
      <c r="N93" s="44">
        <f t="shared" si="25"/>
        <v>0</v>
      </c>
      <c r="O93" s="44">
        <f t="shared" si="25"/>
        <v>0</v>
      </c>
      <c r="P93" s="44">
        <f t="shared" si="25"/>
        <v>0</v>
      </c>
      <c r="Q93" s="44">
        <f t="shared" si="25"/>
        <v>0</v>
      </c>
      <c r="R93" s="40">
        <f t="shared" si="1"/>
        <v>1424094</v>
      </c>
    </row>
    <row r="94" spans="2:18" ht="114" customHeight="1" thickBot="1">
      <c r="B94" s="42"/>
      <c r="C94" s="42"/>
      <c r="D94" s="47"/>
      <c r="E94" s="89" t="str">
        <f>E38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94" s="44">
        <v>1424094</v>
      </c>
      <c r="G94" s="44">
        <v>1424094</v>
      </c>
      <c r="H94" s="44">
        <v>0</v>
      </c>
      <c r="I94" s="44">
        <v>0</v>
      </c>
      <c r="J94" s="44">
        <v>0</v>
      </c>
      <c r="K94" s="40">
        <v>0</v>
      </c>
      <c r="L94" s="40">
        <v>0</v>
      </c>
      <c r="M94" s="40"/>
      <c r="N94" s="40"/>
      <c r="O94" s="40"/>
      <c r="P94" s="40"/>
      <c r="Q94" s="40"/>
      <c r="R94" s="40">
        <f t="shared" si="1"/>
        <v>1424094</v>
      </c>
    </row>
    <row r="95" spans="2:18" ht="20.25" customHeight="1" thickBot="1">
      <c r="B95" s="42"/>
      <c r="C95" s="41" t="s">
        <v>193</v>
      </c>
      <c r="D95" s="47"/>
      <c r="E95" s="89" t="s">
        <v>105</v>
      </c>
      <c r="F95" s="44">
        <f aca="true" t="shared" si="26" ref="F95:J96">F97</f>
        <v>3965697</v>
      </c>
      <c r="G95" s="44">
        <f t="shared" si="26"/>
        <v>3965697</v>
      </c>
      <c r="H95" s="44">
        <f t="shared" si="26"/>
        <v>0</v>
      </c>
      <c r="I95" s="44">
        <f t="shared" si="26"/>
        <v>0</v>
      </c>
      <c r="J95" s="44">
        <f t="shared" si="26"/>
        <v>0</v>
      </c>
      <c r="K95" s="40"/>
      <c r="L95" s="40"/>
      <c r="M95" s="40"/>
      <c r="N95" s="40"/>
      <c r="O95" s="40"/>
      <c r="P95" s="40"/>
      <c r="Q95" s="40"/>
      <c r="R95" s="40">
        <f t="shared" si="1"/>
        <v>3965697</v>
      </c>
    </row>
    <row r="96" spans="2:18" ht="19.5" customHeight="1" thickBot="1">
      <c r="B96" s="42"/>
      <c r="C96" s="42"/>
      <c r="D96" s="39"/>
      <c r="E96" s="89" t="s">
        <v>79</v>
      </c>
      <c r="F96" s="44">
        <f t="shared" si="26"/>
        <v>2562297</v>
      </c>
      <c r="G96" s="44">
        <f t="shared" si="26"/>
        <v>2562297</v>
      </c>
      <c r="H96" s="44">
        <f t="shared" si="26"/>
        <v>0</v>
      </c>
      <c r="I96" s="44">
        <f t="shared" si="26"/>
        <v>0</v>
      </c>
      <c r="J96" s="44">
        <f t="shared" si="26"/>
        <v>0</v>
      </c>
      <c r="K96" s="40"/>
      <c r="L96" s="40"/>
      <c r="M96" s="40"/>
      <c r="N96" s="40"/>
      <c r="O96" s="40"/>
      <c r="P96" s="40"/>
      <c r="Q96" s="40"/>
      <c r="R96" s="40">
        <f t="shared" si="1"/>
        <v>2562297</v>
      </c>
    </row>
    <row r="97" spans="2:18" ht="20.25" customHeight="1" thickBot="1">
      <c r="B97" s="103" t="s">
        <v>200</v>
      </c>
      <c r="C97" s="41" t="s">
        <v>201</v>
      </c>
      <c r="D97" s="39" t="s">
        <v>29</v>
      </c>
      <c r="E97" s="83" t="s">
        <v>194</v>
      </c>
      <c r="F97" s="44">
        <v>3965697</v>
      </c>
      <c r="G97" s="44">
        <f>F97</f>
        <v>3965697</v>
      </c>
      <c r="H97" s="44">
        <v>0</v>
      </c>
      <c r="I97" s="44">
        <v>0</v>
      </c>
      <c r="J97" s="44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f t="shared" si="1"/>
        <v>3965697</v>
      </c>
    </row>
    <row r="98" spans="2:18" ht="21" customHeight="1" thickBot="1">
      <c r="B98" s="103"/>
      <c r="C98" s="41"/>
      <c r="D98" s="47"/>
      <c r="E98" s="83" t="s">
        <v>79</v>
      </c>
      <c r="F98" s="44">
        <v>2562297</v>
      </c>
      <c r="G98" s="44">
        <v>2562297</v>
      </c>
      <c r="H98" s="44">
        <v>0</v>
      </c>
      <c r="I98" s="44">
        <v>0</v>
      </c>
      <c r="J98" s="44"/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f t="shared" si="1"/>
        <v>2562297</v>
      </c>
    </row>
    <row r="99" spans="2:18" ht="36" customHeight="1" thickBot="1">
      <c r="B99" s="41" t="s">
        <v>106</v>
      </c>
      <c r="C99" s="35"/>
      <c r="D99" s="47"/>
      <c r="E99" s="72" t="s">
        <v>143</v>
      </c>
      <c r="F99" s="44">
        <f>F102+F105+F103</f>
        <v>1945290</v>
      </c>
      <c r="G99" s="44">
        <f aca="true" t="shared" si="27" ref="G99:Q99">G102+G105+G103</f>
        <v>1945290</v>
      </c>
      <c r="H99" s="44">
        <f t="shared" si="27"/>
        <v>1466972</v>
      </c>
      <c r="I99" s="44">
        <f t="shared" si="27"/>
        <v>39717</v>
      </c>
      <c r="J99" s="44">
        <f t="shared" si="27"/>
        <v>0</v>
      </c>
      <c r="K99" s="44">
        <f t="shared" si="27"/>
        <v>0</v>
      </c>
      <c r="L99" s="44">
        <f t="shared" si="27"/>
        <v>0</v>
      </c>
      <c r="M99" s="44">
        <f t="shared" si="27"/>
        <v>0</v>
      </c>
      <c r="N99" s="44">
        <f t="shared" si="27"/>
        <v>0</v>
      </c>
      <c r="O99" s="44">
        <f t="shared" si="27"/>
        <v>0</v>
      </c>
      <c r="P99" s="44">
        <f t="shared" si="27"/>
        <v>0</v>
      </c>
      <c r="Q99" s="44">
        <f t="shared" si="27"/>
        <v>0</v>
      </c>
      <c r="R99" s="40">
        <f t="shared" si="1"/>
        <v>1945290</v>
      </c>
    </row>
    <row r="100" spans="2:18" ht="24" customHeight="1" thickBot="1">
      <c r="B100" s="35"/>
      <c r="C100" s="35"/>
      <c r="D100" s="47"/>
      <c r="E100" s="83" t="s">
        <v>23</v>
      </c>
      <c r="F100" s="44"/>
      <c r="G100" s="44"/>
      <c r="H100" s="44"/>
      <c r="I100" s="44"/>
      <c r="J100" s="44"/>
      <c r="K100" s="40"/>
      <c r="L100" s="40"/>
      <c r="M100" s="40"/>
      <c r="N100" s="40"/>
      <c r="O100" s="40"/>
      <c r="P100" s="40"/>
      <c r="Q100" s="40"/>
      <c r="R100" s="40">
        <f t="shared" si="1"/>
        <v>0</v>
      </c>
    </row>
    <row r="101" spans="2:18" ht="21.75" customHeight="1" thickBot="1">
      <c r="B101" s="39"/>
      <c r="C101" s="52" t="s">
        <v>49</v>
      </c>
      <c r="D101" s="76"/>
      <c r="E101" s="81" t="s">
        <v>19</v>
      </c>
      <c r="F101" s="44">
        <f>F102</f>
        <v>1852090</v>
      </c>
      <c r="G101" s="44">
        <f>G102</f>
        <v>1852090</v>
      </c>
      <c r="H101" s="44">
        <f>H102</f>
        <v>1466972</v>
      </c>
      <c r="I101" s="44">
        <f>I102</f>
        <v>39717</v>
      </c>
      <c r="J101" s="44">
        <v>0</v>
      </c>
      <c r="K101" s="40">
        <f>K102</f>
        <v>0</v>
      </c>
      <c r="L101" s="40">
        <v>0</v>
      </c>
      <c r="M101" s="40">
        <v>0</v>
      </c>
      <c r="N101" s="40">
        <v>0</v>
      </c>
      <c r="O101" s="40">
        <f>O102</f>
        <v>0</v>
      </c>
      <c r="P101" s="40">
        <f>P102</f>
        <v>0</v>
      </c>
      <c r="Q101" s="40">
        <f>Q102</f>
        <v>0</v>
      </c>
      <c r="R101" s="40">
        <f t="shared" si="1"/>
        <v>1852090</v>
      </c>
    </row>
    <row r="102" spans="2:18" ht="48" customHeight="1" thickBot="1">
      <c r="B102" s="39" t="s">
        <v>107</v>
      </c>
      <c r="C102" s="39" t="s">
        <v>80</v>
      </c>
      <c r="D102" s="39" t="s">
        <v>20</v>
      </c>
      <c r="E102" s="83" t="s">
        <v>196</v>
      </c>
      <c r="F102" s="44">
        <v>1852090</v>
      </c>
      <c r="G102" s="44">
        <v>1852090</v>
      </c>
      <c r="H102" s="44">
        <v>1466972</v>
      </c>
      <c r="I102" s="44">
        <v>39717</v>
      </c>
      <c r="J102" s="44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f t="shared" si="1"/>
        <v>1852090</v>
      </c>
    </row>
    <row r="103" spans="2:18" ht="20.25" customHeight="1" thickBot="1">
      <c r="B103" s="39"/>
      <c r="C103" s="52" t="s">
        <v>205</v>
      </c>
      <c r="D103" s="39"/>
      <c r="E103" s="81" t="s">
        <v>206</v>
      </c>
      <c r="F103" s="44">
        <f>G103</f>
        <v>50000</v>
      </c>
      <c r="G103" s="44">
        <f>G104</f>
        <v>50000</v>
      </c>
      <c r="H103" s="44">
        <v>0</v>
      </c>
      <c r="I103" s="44">
        <v>0</v>
      </c>
      <c r="J103" s="44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f t="shared" si="1"/>
        <v>50000</v>
      </c>
    </row>
    <row r="104" spans="2:18" ht="48" customHeight="1" thickBot="1">
      <c r="B104" s="39" t="s">
        <v>207</v>
      </c>
      <c r="C104" s="39" t="s">
        <v>28</v>
      </c>
      <c r="D104" s="39" t="s">
        <v>208</v>
      </c>
      <c r="E104" s="83" t="s">
        <v>209</v>
      </c>
      <c r="F104" s="44">
        <f>G104</f>
        <v>50000</v>
      </c>
      <c r="G104" s="44">
        <v>50000</v>
      </c>
      <c r="H104" s="44">
        <v>0</v>
      </c>
      <c r="I104" s="44">
        <v>0</v>
      </c>
      <c r="J104" s="44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f t="shared" si="1"/>
        <v>50000</v>
      </c>
    </row>
    <row r="105" spans="2:18" ht="18.75" customHeight="1" thickBot="1">
      <c r="B105" s="39"/>
      <c r="C105" s="52" t="s">
        <v>50</v>
      </c>
      <c r="D105" s="48"/>
      <c r="E105" s="81" t="s">
        <v>21</v>
      </c>
      <c r="F105" s="44">
        <f>F107</f>
        <v>43200</v>
      </c>
      <c r="G105" s="44">
        <f>G107</f>
        <v>43200</v>
      </c>
      <c r="H105" s="44">
        <v>0</v>
      </c>
      <c r="I105" s="44">
        <v>0</v>
      </c>
      <c r="J105" s="44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f t="shared" si="1"/>
        <v>43200</v>
      </c>
    </row>
    <row r="106" spans="2:18" ht="18.75" customHeight="1" thickBot="1">
      <c r="B106" s="39"/>
      <c r="C106" s="52" t="s">
        <v>157</v>
      </c>
      <c r="D106" s="48"/>
      <c r="E106" s="81" t="s">
        <v>136</v>
      </c>
      <c r="F106" s="44">
        <f>F107</f>
        <v>43200</v>
      </c>
      <c r="G106" s="44">
        <f aca="true" t="shared" si="28" ref="G106:Q106">G107</f>
        <v>43200</v>
      </c>
      <c r="H106" s="44">
        <f t="shared" si="28"/>
        <v>0</v>
      </c>
      <c r="I106" s="44">
        <f t="shared" si="28"/>
        <v>0</v>
      </c>
      <c r="J106" s="44">
        <f t="shared" si="28"/>
        <v>0</v>
      </c>
      <c r="K106" s="44">
        <f t="shared" si="28"/>
        <v>0</v>
      </c>
      <c r="L106" s="44">
        <f t="shared" si="28"/>
        <v>0</v>
      </c>
      <c r="M106" s="44">
        <f t="shared" si="28"/>
        <v>0</v>
      </c>
      <c r="N106" s="44">
        <f t="shared" si="28"/>
        <v>0</v>
      </c>
      <c r="O106" s="44">
        <f t="shared" si="28"/>
        <v>0</v>
      </c>
      <c r="P106" s="44">
        <f t="shared" si="28"/>
        <v>0</v>
      </c>
      <c r="Q106" s="44">
        <f t="shared" si="28"/>
        <v>0</v>
      </c>
      <c r="R106" s="40">
        <f t="shared" si="1"/>
        <v>43200</v>
      </c>
    </row>
    <row r="107" spans="2:18" ht="22.5" customHeight="1" thickBot="1">
      <c r="B107" s="39" t="s">
        <v>108</v>
      </c>
      <c r="C107" s="39" t="s">
        <v>76</v>
      </c>
      <c r="D107" s="39" t="s">
        <v>22</v>
      </c>
      <c r="E107" s="83" t="s">
        <v>77</v>
      </c>
      <c r="F107" s="44">
        <v>43200</v>
      </c>
      <c r="G107" s="44">
        <v>43200</v>
      </c>
      <c r="H107" s="44">
        <v>0</v>
      </c>
      <c r="I107" s="44">
        <v>0</v>
      </c>
      <c r="J107" s="44">
        <v>0</v>
      </c>
      <c r="K107" s="44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f t="shared" si="1"/>
        <v>43200</v>
      </c>
    </row>
    <row r="108" spans="2:18" ht="31.5" customHeight="1" thickBot="1">
      <c r="B108" s="39" t="s">
        <v>89</v>
      </c>
      <c r="C108" s="49"/>
      <c r="D108" s="47"/>
      <c r="E108" s="72" t="s">
        <v>144</v>
      </c>
      <c r="F108" s="44">
        <f>F110+F112+F116</f>
        <v>4541388</v>
      </c>
      <c r="G108" s="44">
        <f aca="true" t="shared" si="29" ref="G108:Q108">G110+G112+G116</f>
        <v>4541388</v>
      </c>
      <c r="H108" s="44">
        <f t="shared" si="29"/>
        <v>528417</v>
      </c>
      <c r="I108" s="44">
        <f t="shared" si="29"/>
        <v>39767</v>
      </c>
      <c r="J108" s="44">
        <f t="shared" si="29"/>
        <v>0</v>
      </c>
      <c r="K108" s="44">
        <f t="shared" si="29"/>
        <v>18402</v>
      </c>
      <c r="L108" s="44">
        <f t="shared" si="29"/>
        <v>18402</v>
      </c>
      <c r="M108" s="44">
        <f t="shared" si="29"/>
        <v>0</v>
      </c>
      <c r="N108" s="44">
        <f t="shared" si="29"/>
        <v>0</v>
      </c>
      <c r="O108" s="44">
        <f t="shared" si="29"/>
        <v>0</v>
      </c>
      <c r="P108" s="44">
        <f t="shared" si="29"/>
        <v>0</v>
      </c>
      <c r="Q108" s="44">
        <f t="shared" si="29"/>
        <v>0</v>
      </c>
      <c r="R108" s="40">
        <f t="shared" si="1"/>
        <v>4559790</v>
      </c>
    </row>
    <row r="109" spans="2:18" ht="17.25" customHeight="1" thickBot="1">
      <c r="B109" s="39"/>
      <c r="C109" s="39"/>
      <c r="D109" s="47"/>
      <c r="E109" s="83" t="s">
        <v>23</v>
      </c>
      <c r="F109" s="44"/>
      <c r="G109" s="44"/>
      <c r="H109" s="44"/>
      <c r="I109" s="44"/>
      <c r="J109" s="44"/>
      <c r="K109" s="40"/>
      <c r="L109" s="40"/>
      <c r="M109" s="40"/>
      <c r="N109" s="40"/>
      <c r="O109" s="40"/>
      <c r="P109" s="40"/>
      <c r="Q109" s="40"/>
      <c r="R109" s="40">
        <f t="shared" si="1"/>
        <v>0</v>
      </c>
    </row>
    <row r="110" spans="2:18" ht="22.5" customHeight="1" thickBot="1">
      <c r="B110" s="39"/>
      <c r="C110" s="52" t="s">
        <v>49</v>
      </c>
      <c r="D110" s="52"/>
      <c r="E110" s="81" t="s">
        <v>19</v>
      </c>
      <c r="F110" s="44">
        <f>F111</f>
        <v>691388</v>
      </c>
      <c r="G110" s="44">
        <f aca="true" t="shared" si="30" ref="G110:Q110">G111</f>
        <v>691388</v>
      </c>
      <c r="H110" s="44">
        <f t="shared" si="30"/>
        <v>528417</v>
      </c>
      <c r="I110" s="44">
        <f t="shared" si="30"/>
        <v>19767</v>
      </c>
      <c r="J110" s="44">
        <v>0</v>
      </c>
      <c r="K110" s="44">
        <f t="shared" si="30"/>
        <v>0</v>
      </c>
      <c r="L110" s="44">
        <f t="shared" si="30"/>
        <v>0</v>
      </c>
      <c r="M110" s="44">
        <f t="shared" si="30"/>
        <v>0</v>
      </c>
      <c r="N110" s="44">
        <f t="shared" si="30"/>
        <v>0</v>
      </c>
      <c r="O110" s="44">
        <f t="shared" si="30"/>
        <v>0</v>
      </c>
      <c r="P110" s="44">
        <f t="shared" si="30"/>
        <v>0</v>
      </c>
      <c r="Q110" s="44">
        <f t="shared" si="30"/>
        <v>0</v>
      </c>
      <c r="R110" s="40">
        <f t="shared" si="1"/>
        <v>691388</v>
      </c>
    </row>
    <row r="111" spans="2:18" ht="49.5" customHeight="1" thickBot="1">
      <c r="B111" s="39" t="s">
        <v>90</v>
      </c>
      <c r="C111" s="39" t="s">
        <v>80</v>
      </c>
      <c r="D111" s="39" t="s">
        <v>20</v>
      </c>
      <c r="E111" s="83" t="s">
        <v>196</v>
      </c>
      <c r="F111" s="44">
        <v>691388</v>
      </c>
      <c r="G111" s="44">
        <v>691388</v>
      </c>
      <c r="H111" s="44">
        <v>528417</v>
      </c>
      <c r="I111" s="44">
        <v>19767</v>
      </c>
      <c r="J111" s="44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f t="shared" si="1"/>
        <v>691388</v>
      </c>
    </row>
    <row r="112" spans="2:18" ht="19.5" customHeight="1" thickBot="1">
      <c r="B112" s="39"/>
      <c r="C112" s="52" t="s">
        <v>51</v>
      </c>
      <c r="D112" s="52"/>
      <c r="E112" s="81" t="s">
        <v>24</v>
      </c>
      <c r="F112" s="44">
        <f>F114</f>
        <v>3800000</v>
      </c>
      <c r="G112" s="44">
        <f>G114</f>
        <v>3800000</v>
      </c>
      <c r="H112" s="44">
        <f aca="true" t="shared" si="31" ref="G112:Q113">H114</f>
        <v>0</v>
      </c>
      <c r="I112" s="44">
        <f t="shared" si="31"/>
        <v>20000</v>
      </c>
      <c r="J112" s="44">
        <v>0</v>
      </c>
      <c r="K112" s="44">
        <f t="shared" si="31"/>
        <v>18402</v>
      </c>
      <c r="L112" s="44">
        <f t="shared" si="31"/>
        <v>18402</v>
      </c>
      <c r="M112" s="44">
        <f t="shared" si="31"/>
        <v>0</v>
      </c>
      <c r="N112" s="44">
        <f t="shared" si="31"/>
        <v>0</v>
      </c>
      <c r="O112" s="44">
        <f t="shared" si="31"/>
        <v>0</v>
      </c>
      <c r="P112" s="44">
        <f t="shared" si="31"/>
        <v>0</v>
      </c>
      <c r="Q112" s="44">
        <f t="shared" si="31"/>
        <v>0</v>
      </c>
      <c r="R112" s="40">
        <f t="shared" si="1"/>
        <v>3818402</v>
      </c>
    </row>
    <row r="113" spans="2:18" ht="19.5" customHeight="1" thickBot="1">
      <c r="B113" s="39"/>
      <c r="C113" s="52"/>
      <c r="D113" s="52"/>
      <c r="E113" s="81" t="str">
        <f>E115</f>
        <v>в тому числі за рахунок субвенції з міського бюджету</v>
      </c>
      <c r="F113" s="44">
        <f>F115</f>
        <v>1000000</v>
      </c>
      <c r="G113" s="44">
        <f t="shared" si="31"/>
        <v>1000000</v>
      </c>
      <c r="H113" s="44">
        <f t="shared" si="31"/>
        <v>0</v>
      </c>
      <c r="I113" s="44">
        <f t="shared" si="31"/>
        <v>0</v>
      </c>
      <c r="J113" s="44">
        <f t="shared" si="31"/>
        <v>0</v>
      </c>
      <c r="K113" s="44">
        <f t="shared" si="31"/>
        <v>0</v>
      </c>
      <c r="L113" s="44">
        <f t="shared" si="31"/>
        <v>0</v>
      </c>
      <c r="M113" s="44">
        <f t="shared" si="31"/>
        <v>0</v>
      </c>
      <c r="N113" s="44">
        <f t="shared" si="31"/>
        <v>0</v>
      </c>
      <c r="O113" s="44">
        <f t="shared" si="31"/>
        <v>0</v>
      </c>
      <c r="P113" s="44">
        <f t="shared" si="31"/>
        <v>0</v>
      </c>
      <c r="Q113" s="44">
        <f t="shared" si="31"/>
        <v>0</v>
      </c>
      <c r="R113" s="40">
        <f aca="true" t="shared" si="32" ref="R113:R121">F113+K113</f>
        <v>1000000</v>
      </c>
    </row>
    <row r="114" spans="2:18" ht="18.75" customHeight="1" thickBot="1">
      <c r="B114" s="41" t="s">
        <v>92</v>
      </c>
      <c r="C114" s="41" t="s">
        <v>91</v>
      </c>
      <c r="D114" s="39" t="s">
        <v>25</v>
      </c>
      <c r="E114" s="83" t="s">
        <v>93</v>
      </c>
      <c r="F114" s="44">
        <f>2300000+2000000+500000-1000000</f>
        <v>3800000</v>
      </c>
      <c r="G114" s="44">
        <f>4300000+500000-1000000</f>
        <v>3800000</v>
      </c>
      <c r="H114" s="44">
        <v>0</v>
      </c>
      <c r="I114" s="44">
        <v>20000</v>
      </c>
      <c r="J114" s="44">
        <v>0</v>
      </c>
      <c r="K114" s="40">
        <v>18402</v>
      </c>
      <c r="L114" s="40">
        <v>18402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f t="shared" si="32"/>
        <v>3818402</v>
      </c>
    </row>
    <row r="115" spans="2:18" ht="18.75" customHeight="1" thickBot="1">
      <c r="B115" s="41"/>
      <c r="C115" s="41"/>
      <c r="D115" s="39"/>
      <c r="E115" s="83" t="s">
        <v>79</v>
      </c>
      <c r="F115" s="44">
        <f>2000000-1000000</f>
        <v>1000000</v>
      </c>
      <c r="G115" s="44">
        <f>2000000-1000000</f>
        <v>1000000</v>
      </c>
      <c r="H115" s="44">
        <v>0</v>
      </c>
      <c r="I115" s="44">
        <v>0</v>
      </c>
      <c r="J115" s="44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f t="shared" si="32"/>
        <v>1000000</v>
      </c>
    </row>
    <row r="116" spans="2:18" ht="18.75" customHeight="1" thickBot="1">
      <c r="B116" s="41"/>
      <c r="C116" s="75" t="s">
        <v>149</v>
      </c>
      <c r="D116" s="52"/>
      <c r="E116" s="81" t="s">
        <v>150</v>
      </c>
      <c r="F116" s="44">
        <f>F117</f>
        <v>50000</v>
      </c>
      <c r="G116" s="44">
        <f aca="true" t="shared" si="33" ref="G116:Q116">G117</f>
        <v>50000</v>
      </c>
      <c r="H116" s="44">
        <f t="shared" si="33"/>
        <v>0</v>
      </c>
      <c r="I116" s="44">
        <f t="shared" si="33"/>
        <v>0</v>
      </c>
      <c r="J116" s="44">
        <f t="shared" si="33"/>
        <v>0</v>
      </c>
      <c r="K116" s="44">
        <f t="shared" si="33"/>
        <v>0</v>
      </c>
      <c r="L116" s="44">
        <f t="shared" si="33"/>
        <v>0</v>
      </c>
      <c r="M116" s="44">
        <f t="shared" si="33"/>
        <v>0</v>
      </c>
      <c r="N116" s="44">
        <f t="shared" si="33"/>
        <v>0</v>
      </c>
      <c r="O116" s="44">
        <f t="shared" si="33"/>
        <v>0</v>
      </c>
      <c r="P116" s="44">
        <f t="shared" si="33"/>
        <v>0</v>
      </c>
      <c r="Q116" s="44">
        <f t="shared" si="33"/>
        <v>0</v>
      </c>
      <c r="R116" s="40">
        <f t="shared" si="32"/>
        <v>50000</v>
      </c>
    </row>
    <row r="117" spans="2:18" ht="18.75" customHeight="1" thickBot="1">
      <c r="B117" s="41" t="s">
        <v>151</v>
      </c>
      <c r="C117" s="56">
        <v>7340</v>
      </c>
      <c r="D117" s="39" t="s">
        <v>152</v>
      </c>
      <c r="E117" s="83" t="s">
        <v>153</v>
      </c>
      <c r="F117" s="44">
        <v>50000</v>
      </c>
      <c r="G117" s="44">
        <v>50000</v>
      </c>
      <c r="H117" s="44">
        <v>0</v>
      </c>
      <c r="I117" s="44">
        <v>0</v>
      </c>
      <c r="J117" s="44">
        <v>0</v>
      </c>
      <c r="K117" s="40">
        <v>0</v>
      </c>
      <c r="L117" s="40"/>
      <c r="M117" s="40"/>
      <c r="N117" s="40"/>
      <c r="O117" s="40"/>
      <c r="P117" s="40"/>
      <c r="Q117" s="40"/>
      <c r="R117" s="40">
        <f t="shared" si="32"/>
        <v>50000</v>
      </c>
    </row>
    <row r="118" spans="2:18" ht="24" customHeight="1" thickBot="1">
      <c r="B118" s="39" t="s">
        <v>109</v>
      </c>
      <c r="C118" s="39"/>
      <c r="D118" s="47"/>
      <c r="E118" s="72" t="s">
        <v>146</v>
      </c>
      <c r="F118" s="44">
        <f>F121</f>
        <v>1596726</v>
      </c>
      <c r="G118" s="44">
        <f>G121</f>
        <v>1596726</v>
      </c>
      <c r="H118" s="44">
        <f>H121</f>
        <v>1228229</v>
      </c>
      <c r="I118" s="44">
        <f>I121</f>
        <v>38101</v>
      </c>
      <c r="J118" s="44">
        <v>0</v>
      </c>
      <c r="K118" s="40">
        <f aca="true" t="shared" si="34" ref="K118:Q118">K121</f>
        <v>13000</v>
      </c>
      <c r="L118" s="40">
        <f t="shared" si="34"/>
        <v>0</v>
      </c>
      <c r="M118" s="40">
        <f t="shared" si="34"/>
        <v>0</v>
      </c>
      <c r="N118" s="40">
        <f t="shared" si="34"/>
        <v>0</v>
      </c>
      <c r="O118" s="40">
        <f t="shared" si="34"/>
        <v>13000</v>
      </c>
      <c r="P118" s="40">
        <f t="shared" si="34"/>
        <v>13000</v>
      </c>
      <c r="Q118" s="40">
        <f t="shared" si="34"/>
        <v>13000</v>
      </c>
      <c r="R118" s="40">
        <f t="shared" si="32"/>
        <v>1609726</v>
      </c>
    </row>
    <row r="119" spans="2:18" ht="18.75" customHeight="1" thickBot="1">
      <c r="B119" s="39"/>
      <c r="C119" s="39"/>
      <c r="D119" s="47"/>
      <c r="E119" s="83" t="s">
        <v>23</v>
      </c>
      <c r="F119" s="44"/>
      <c r="G119" s="44"/>
      <c r="H119" s="44"/>
      <c r="I119" s="44"/>
      <c r="J119" s="44"/>
      <c r="K119" s="40"/>
      <c r="L119" s="40"/>
      <c r="M119" s="40"/>
      <c r="N119" s="40"/>
      <c r="O119" s="40"/>
      <c r="P119" s="40"/>
      <c r="Q119" s="40"/>
      <c r="R119" s="40">
        <f t="shared" si="32"/>
        <v>0</v>
      </c>
    </row>
    <row r="120" spans="2:18" ht="21" customHeight="1" thickBot="1">
      <c r="B120" s="39"/>
      <c r="C120" s="52" t="s">
        <v>49</v>
      </c>
      <c r="D120" s="52"/>
      <c r="E120" s="81" t="s">
        <v>19</v>
      </c>
      <c r="F120" s="44">
        <f>F121</f>
        <v>1596726</v>
      </c>
      <c r="G120" s="44">
        <f>G121</f>
        <v>1596726</v>
      </c>
      <c r="H120" s="44">
        <f>H121</f>
        <v>1228229</v>
      </c>
      <c r="I120" s="44">
        <f>I121</f>
        <v>38101</v>
      </c>
      <c r="J120" s="44">
        <v>0</v>
      </c>
      <c r="K120" s="40">
        <f aca="true" t="shared" si="35" ref="K120:Q120">K121</f>
        <v>13000</v>
      </c>
      <c r="L120" s="40">
        <f t="shared" si="35"/>
        <v>0</v>
      </c>
      <c r="M120" s="40">
        <f t="shared" si="35"/>
        <v>0</v>
      </c>
      <c r="N120" s="40">
        <f t="shared" si="35"/>
        <v>0</v>
      </c>
      <c r="O120" s="40">
        <f t="shared" si="35"/>
        <v>13000</v>
      </c>
      <c r="P120" s="40">
        <f t="shared" si="35"/>
        <v>13000</v>
      </c>
      <c r="Q120" s="40">
        <f t="shared" si="35"/>
        <v>13000</v>
      </c>
      <c r="R120" s="40">
        <f t="shared" si="32"/>
        <v>1609726</v>
      </c>
    </row>
    <row r="121" spans="2:18" ht="48.75" customHeight="1" thickBot="1">
      <c r="B121" s="39" t="s">
        <v>202</v>
      </c>
      <c r="C121" s="39" t="s">
        <v>80</v>
      </c>
      <c r="D121" s="39" t="s">
        <v>20</v>
      </c>
      <c r="E121" s="83" t="s">
        <v>196</v>
      </c>
      <c r="F121" s="44">
        <v>1596726</v>
      </c>
      <c r="G121" s="44">
        <v>1596726</v>
      </c>
      <c r="H121" s="44">
        <v>1228229</v>
      </c>
      <c r="I121" s="44">
        <v>38101</v>
      </c>
      <c r="J121" s="44">
        <v>0</v>
      </c>
      <c r="K121" s="40">
        <v>13000</v>
      </c>
      <c r="L121" s="40">
        <v>0</v>
      </c>
      <c r="M121" s="40">
        <v>0</v>
      </c>
      <c r="N121" s="40">
        <v>0</v>
      </c>
      <c r="O121" s="40">
        <v>13000</v>
      </c>
      <c r="P121" s="40">
        <v>13000</v>
      </c>
      <c r="Q121" s="40">
        <v>13000</v>
      </c>
      <c r="R121" s="40">
        <f t="shared" si="32"/>
        <v>1609726</v>
      </c>
    </row>
    <row r="122" spans="2:18" ht="23.25" customHeight="1" thickBot="1">
      <c r="B122" s="50"/>
      <c r="C122" s="50"/>
      <c r="D122" s="51"/>
      <c r="E122" s="72" t="s">
        <v>34</v>
      </c>
      <c r="F122" s="44">
        <f aca="true" t="shared" si="36" ref="F122:Q122">F118+F108+F99+F29+F14</f>
        <v>388694420</v>
      </c>
      <c r="G122" s="44">
        <f t="shared" si="36"/>
        <v>388694420</v>
      </c>
      <c r="H122" s="44">
        <f t="shared" si="36"/>
        <v>25078494</v>
      </c>
      <c r="I122" s="44">
        <f t="shared" si="36"/>
        <v>1475488</v>
      </c>
      <c r="J122" s="44">
        <f t="shared" si="36"/>
        <v>0</v>
      </c>
      <c r="K122" s="44">
        <f t="shared" si="36"/>
        <v>170141</v>
      </c>
      <c r="L122" s="44">
        <f t="shared" si="36"/>
        <v>106059</v>
      </c>
      <c r="M122" s="44">
        <f t="shared" si="36"/>
        <v>67014</v>
      </c>
      <c r="N122" s="44">
        <f t="shared" si="36"/>
        <v>0</v>
      </c>
      <c r="O122" s="44">
        <f t="shared" si="36"/>
        <v>64082</v>
      </c>
      <c r="P122" s="44">
        <f t="shared" si="36"/>
        <v>64082</v>
      </c>
      <c r="Q122" s="44">
        <f t="shared" si="36"/>
        <v>64082</v>
      </c>
      <c r="R122" s="40">
        <f>F122+K122</f>
        <v>388864561</v>
      </c>
    </row>
    <row r="123" spans="2:18" ht="18" customHeight="1">
      <c r="B123" s="7"/>
      <c r="C123" s="7"/>
      <c r="D123" s="8"/>
      <c r="E123" s="20"/>
      <c r="F123" s="9"/>
      <c r="G123" s="9"/>
      <c r="H123" s="9"/>
      <c r="I123" s="9"/>
      <c r="J123" s="9"/>
      <c r="K123" s="9"/>
      <c r="L123" s="9"/>
      <c r="M123" s="10"/>
      <c r="N123" s="9"/>
      <c r="O123" s="11"/>
      <c r="P123" s="11"/>
      <c r="Q123" s="9"/>
      <c r="R123" s="11"/>
    </row>
    <row r="124" spans="2:18" ht="15.75" customHeight="1">
      <c r="B124" s="7"/>
      <c r="C124" s="7"/>
      <c r="D124" s="8"/>
      <c r="E124" s="20"/>
      <c r="F124" s="12"/>
      <c r="G124" s="12"/>
      <c r="H124" s="12"/>
      <c r="I124" s="12"/>
      <c r="J124" s="12"/>
      <c r="K124" s="12"/>
      <c r="L124" s="12"/>
      <c r="M124" s="7"/>
      <c r="N124" s="12"/>
      <c r="O124" s="13"/>
      <c r="P124" s="13"/>
      <c r="Q124" s="12"/>
      <c r="R124" s="13"/>
    </row>
    <row r="125" spans="2:18" ht="16.5" customHeight="1">
      <c r="B125" s="7"/>
      <c r="C125" s="7"/>
      <c r="D125" s="8"/>
      <c r="E125" s="20"/>
      <c r="F125" s="7"/>
      <c r="G125" s="7"/>
      <c r="H125" s="13"/>
      <c r="I125" s="13"/>
      <c r="J125" s="13"/>
      <c r="K125" s="14"/>
      <c r="L125" s="14"/>
      <c r="M125" s="12"/>
      <c r="N125" s="12"/>
      <c r="O125" s="7"/>
      <c r="P125" s="7"/>
      <c r="Q125" s="7"/>
      <c r="R125" s="7"/>
    </row>
    <row r="126" spans="2:18" ht="26.25" customHeight="1">
      <c r="B126" s="7"/>
      <c r="C126" s="7"/>
      <c r="D126" s="8"/>
      <c r="E126" s="25" t="s">
        <v>73</v>
      </c>
      <c r="F126" s="26"/>
      <c r="G126" s="26"/>
      <c r="H126" s="26"/>
      <c r="I126" s="26"/>
      <c r="J126" s="26"/>
      <c r="K126" s="27"/>
      <c r="L126" s="27" t="s">
        <v>204</v>
      </c>
      <c r="M126" s="12"/>
      <c r="N126" s="12"/>
      <c r="O126" s="7"/>
      <c r="P126" s="7"/>
      <c r="Q126" s="7"/>
      <c r="R126" s="7"/>
    </row>
    <row r="127" spans="2:18" ht="27.75" customHeight="1">
      <c r="B127" s="7"/>
      <c r="C127" s="7"/>
      <c r="D127" s="8"/>
      <c r="E127" s="20"/>
      <c r="F127" s="7"/>
      <c r="G127" s="7"/>
      <c r="H127" s="13"/>
      <c r="I127" s="13"/>
      <c r="J127" s="13"/>
      <c r="K127" s="14"/>
      <c r="L127" s="14"/>
      <c r="M127" s="12"/>
      <c r="N127" s="12"/>
      <c r="O127" s="7"/>
      <c r="P127" s="7"/>
      <c r="Q127" s="7"/>
      <c r="R127" s="7"/>
    </row>
    <row r="128" ht="20.25" customHeight="1">
      <c r="D128" s="15"/>
    </row>
    <row r="129" spans="4:18" ht="28.5" customHeight="1">
      <c r="D129" s="15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4:18" ht="26.25" customHeight="1">
      <c r="D130" s="15"/>
      <c r="E130" s="18" t="s">
        <v>75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4:7" ht="26.25" customHeight="1">
      <c r="D131" s="15"/>
      <c r="F131" s="23"/>
      <c r="G131" s="16"/>
    </row>
    <row r="132" spans="4:7" ht="28.5" customHeight="1">
      <c r="D132" s="15"/>
      <c r="F132" s="23"/>
      <c r="G132" s="23"/>
    </row>
    <row r="133" spans="4:7" ht="29.25" customHeight="1">
      <c r="D133" s="15"/>
      <c r="E133" s="22" t="s">
        <v>127</v>
      </c>
      <c r="F133" s="55">
        <f>F41+F43</f>
        <v>164960300</v>
      </c>
      <c r="G133" s="16"/>
    </row>
    <row r="134" spans="4:7" ht="35.25" customHeight="1">
      <c r="D134" s="15"/>
      <c r="E134" s="22" t="s">
        <v>124</v>
      </c>
      <c r="F134" s="24">
        <f>F93</f>
        <v>1424094</v>
      </c>
      <c r="G134" s="17"/>
    </row>
    <row r="135" spans="4:8" ht="25.5" customHeight="1">
      <c r="D135" s="15"/>
      <c r="E135" s="22" t="s">
        <v>125</v>
      </c>
      <c r="F135" s="53">
        <f>F59+F61+F63+F65+F67+F69+F71+F75+F77+F79+F81+F83</f>
        <v>177129172</v>
      </c>
      <c r="G135" s="16"/>
      <c r="H135" s="23"/>
    </row>
    <row r="136" spans="4:9" ht="33" customHeight="1">
      <c r="D136" s="15"/>
      <c r="E136" s="22" t="s">
        <v>126</v>
      </c>
      <c r="F136" s="23">
        <f>F47+F49</f>
        <v>30203</v>
      </c>
      <c r="G136" s="23"/>
      <c r="H136" s="23"/>
      <c r="I136" s="23"/>
    </row>
    <row r="137" spans="4:9" ht="33" customHeight="1">
      <c r="D137" s="15"/>
      <c r="E137" s="21"/>
      <c r="F137" s="23"/>
      <c r="G137" s="23"/>
      <c r="H137" s="23"/>
      <c r="I137" s="23"/>
    </row>
    <row r="138" spans="4:12" ht="18" customHeight="1">
      <c r="D138" s="15"/>
      <c r="E138" s="22" t="s">
        <v>154</v>
      </c>
      <c r="F138" s="23">
        <f aca="true" t="shared" si="37" ref="F138:L138">F17+F32+F111+F121+F102</f>
        <v>24927092</v>
      </c>
      <c r="G138" s="23">
        <f t="shared" si="37"/>
        <v>24927092</v>
      </c>
      <c r="H138" s="23">
        <f t="shared" si="37"/>
        <v>17752912</v>
      </c>
      <c r="I138" s="23">
        <f t="shared" si="37"/>
        <v>1186422</v>
      </c>
      <c r="J138" s="23">
        <f t="shared" si="37"/>
        <v>0</v>
      </c>
      <c r="K138" s="23">
        <f t="shared" si="37"/>
        <v>13000</v>
      </c>
      <c r="L138" s="23">
        <f t="shared" si="37"/>
        <v>0</v>
      </c>
    </row>
    <row r="139" spans="4:7" ht="37.5" customHeight="1">
      <c r="D139" s="15"/>
      <c r="E139" s="22"/>
      <c r="F139" s="16"/>
      <c r="G139" s="16"/>
    </row>
    <row r="140" ht="33.75" customHeight="1">
      <c r="D140" s="15"/>
    </row>
    <row r="141" spans="4:9" ht="33.75" customHeight="1">
      <c r="D141" s="15"/>
      <c r="F141" s="23"/>
      <c r="G141" s="23"/>
      <c r="H141" s="23"/>
      <c r="I141" s="23"/>
    </row>
    <row r="142" ht="29.25" customHeight="1">
      <c r="D142" s="15"/>
    </row>
    <row r="143" ht="32.25" customHeight="1">
      <c r="D143" s="15"/>
    </row>
    <row r="144" ht="37.5" customHeight="1">
      <c r="D144" s="15"/>
    </row>
    <row r="145" ht="37.5" customHeight="1">
      <c r="D145" s="15"/>
    </row>
    <row r="146" ht="45.75" customHeight="1">
      <c r="D146" s="15"/>
    </row>
    <row r="147" ht="28.5" customHeight="1">
      <c r="D147" s="15"/>
    </row>
    <row r="148" ht="45.75" customHeight="1">
      <c r="D148" s="15"/>
    </row>
    <row r="149" ht="25.5" customHeight="1">
      <c r="D149" s="15"/>
    </row>
    <row r="150" ht="25.5" customHeight="1">
      <c r="D150" s="15"/>
    </row>
    <row r="151" ht="25.5" customHeight="1">
      <c r="D151" s="15"/>
    </row>
    <row r="152" ht="25.5" customHeight="1">
      <c r="D152" s="15"/>
    </row>
    <row r="153" ht="25.5" customHeight="1">
      <c r="D153" s="15"/>
    </row>
    <row r="154" ht="33" customHeight="1">
      <c r="D154" s="15"/>
    </row>
    <row r="155" ht="25.5" customHeight="1">
      <c r="D155" s="15"/>
    </row>
    <row r="156" ht="25.5" customHeight="1">
      <c r="D156" s="15"/>
    </row>
    <row r="157" ht="34.5" customHeight="1">
      <c r="D157" s="15"/>
    </row>
    <row r="158" ht="23.25" customHeight="1">
      <c r="D158" s="15"/>
    </row>
    <row r="159" ht="26.25" customHeight="1">
      <c r="D159" s="15"/>
    </row>
    <row r="160" ht="45" customHeight="1">
      <c r="D160" s="15"/>
    </row>
    <row r="161" ht="31.5" customHeight="1">
      <c r="D161" s="15"/>
    </row>
    <row r="162" ht="24" customHeight="1">
      <c r="D162" s="15"/>
    </row>
    <row r="163" ht="33.75" customHeight="1">
      <c r="D163" s="15"/>
    </row>
    <row r="164" ht="31.5" customHeight="1">
      <c r="D164" s="15"/>
    </row>
    <row r="165" ht="24" customHeight="1">
      <c r="D165" s="15"/>
    </row>
    <row r="166" ht="20.25" customHeight="1">
      <c r="D166" s="15"/>
    </row>
    <row r="167" ht="22.5" customHeight="1">
      <c r="D167" s="15"/>
    </row>
    <row r="168" ht="17.25" customHeight="1">
      <c r="D168" s="15"/>
    </row>
    <row r="169" ht="18.75" customHeight="1">
      <c r="D169" s="15"/>
    </row>
    <row r="170" ht="12.75">
      <c r="D170" s="15"/>
    </row>
    <row r="171" ht="12.75">
      <c r="D171" s="15"/>
    </row>
    <row r="172" ht="12.75">
      <c r="D172" s="15"/>
    </row>
    <row r="173" ht="12.75">
      <c r="D173" s="15"/>
    </row>
    <row r="174" ht="12.75">
      <c r="D174" s="15"/>
    </row>
    <row r="175" ht="12.75">
      <c r="D175" s="15"/>
    </row>
    <row r="176" ht="12.75">
      <c r="D176" s="15"/>
    </row>
    <row r="177" ht="12.75">
      <c r="D177" s="15"/>
    </row>
    <row r="178" ht="12.75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spans="2:18" s="2" customFormat="1" ht="12.75">
      <c r="B183" s="4"/>
      <c r="C183" s="4"/>
      <c r="D183" s="15"/>
      <c r="E183" s="1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  <row r="190" ht="12.75">
      <c r="D190" s="15"/>
    </row>
    <row r="191" ht="12.75">
      <c r="D191" s="15"/>
    </row>
    <row r="192" ht="12.75">
      <c r="D192" s="15"/>
    </row>
    <row r="193" ht="12.75">
      <c r="D193" s="15"/>
    </row>
    <row r="194" ht="12.75">
      <c r="D194" s="15"/>
    </row>
    <row r="195" ht="12.75">
      <c r="D195" s="15"/>
    </row>
  </sheetData>
  <sheetProtection/>
  <mergeCells count="26">
    <mergeCell ref="B9:B12"/>
    <mergeCell ref="D9:D12"/>
    <mergeCell ref="O10:O12"/>
    <mergeCell ref="K9:Q9"/>
    <mergeCell ref="M10:N10"/>
    <mergeCell ref="J10:J12"/>
    <mergeCell ref="B97:B98"/>
    <mergeCell ref="B91:B92"/>
    <mergeCell ref="C91:C92"/>
    <mergeCell ref="P10:Q10"/>
    <mergeCell ref="K10:K12"/>
    <mergeCell ref="I11:I12"/>
    <mergeCell ref="E9:E12"/>
    <mergeCell ref="G11:G12"/>
    <mergeCell ref="F10:F12"/>
    <mergeCell ref="C9:C12"/>
    <mergeCell ref="C86:C87"/>
    <mergeCell ref="B86:B87"/>
    <mergeCell ref="R9:R12"/>
    <mergeCell ref="F9:J9"/>
    <mergeCell ref="M11:M12"/>
    <mergeCell ref="N11:N12"/>
    <mergeCell ref="P11:P12"/>
    <mergeCell ref="L10:L12"/>
    <mergeCell ref="G10:I10"/>
    <mergeCell ref="H11:H12"/>
  </mergeCells>
  <printOptions/>
  <pageMargins left="0.24" right="0.16" top="0.32" bottom="0.21" header="0.29" footer="0.25"/>
  <pageSetup fitToHeight="6" fitToWidth="1" horizontalDpi="600" verticalDpi="600" orientation="landscape" paperSize="9" scale="47" r:id="rId3"/>
  <rowBreaks count="1" manualBreakCount="1">
    <brk id="96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2018-06-04T07:49:09Z</cp:lastPrinted>
  <dcterms:created xsi:type="dcterms:W3CDTF">2016-03-21T14:24:29Z</dcterms:created>
  <dcterms:modified xsi:type="dcterms:W3CDTF">2018-08-10T09:36:04Z</dcterms:modified>
  <cp:category/>
  <cp:version/>
  <cp:contentType/>
  <cp:contentStatus/>
</cp:coreProperties>
</file>