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50" windowHeight="9315" activeTab="0"/>
  </bookViews>
  <sheets>
    <sheet name="Додаток 2" sheetId="1" r:id="rId1"/>
    <sheet name="Додаток 3" sheetId="2" r:id="rId2"/>
  </sheets>
  <definedNames>
    <definedName name="_xlnm.Print_Area" localSheetId="0">'Додаток 2'!$A$1:$Q$119</definedName>
    <definedName name="_xlnm.Print_Area" localSheetId="1">'Додаток 3'!$A$1:$R$150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<sst xmlns="http://schemas.openxmlformats.org/spreadsheetml/2006/main" count="426" uniqueCount="219">
  <si>
    <t xml:space="preserve"> Загальний  фонд</t>
  </si>
  <si>
    <t>Спеціальний фонд</t>
  </si>
  <si>
    <t xml:space="preserve">  Разом</t>
  </si>
  <si>
    <t xml:space="preserve">          з них</t>
  </si>
  <si>
    <t>видатки розвитку</t>
  </si>
  <si>
    <t xml:space="preserve"> видатки розвитку</t>
  </si>
  <si>
    <t>видатки споживання</t>
  </si>
  <si>
    <t>оплата праці</t>
  </si>
  <si>
    <t>з них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</si>
  <si>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</si>
  <si>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</si>
  <si>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</si>
  <si>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</si>
  <si>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</si>
  <si>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в тому числі: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</si>
  <si>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</si>
  <si>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</si>
  <si>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</si>
  <si>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</si>
  <si>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</si>
  <si>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</si>
  <si>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</si>
  <si>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</si>
  <si>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</si>
  <si>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</si>
  <si>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</si>
  <si>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</si>
  <si>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</si>
  <si>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</si>
  <si>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 xml:space="preserve"> Видатки загального  фонду</t>
  </si>
  <si>
    <t xml:space="preserve">                                          Видатки спеціального фонду</t>
  </si>
  <si>
    <t>Код ФКВКБ</t>
  </si>
  <si>
    <t>Код програмної класифікації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</si>
  <si>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</si>
  <si>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</si>
  <si>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</si>
  <si>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</si>
  <si>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</si>
  <si>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</si>
  <si>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</si>
  <si>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</si>
  <si>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</si>
  <si>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</si>
  <si>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</si>
  <si>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</si>
  <si>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</si>
  <si>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</si>
  <si>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</si>
  <si>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</si>
  <si>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</si>
  <si>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</si>
  <si>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</si>
  <si>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</si>
  <si>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</si>
  <si>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</si>
  <si>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</si>
  <si>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</si>
  <si>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</si>
  <si>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</si>
  <si>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</si>
  <si>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</si>
  <si>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</si>
  <si>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</si>
  <si>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</si>
  <si>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</si>
  <si>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</si>
  <si>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</si>
  <si>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</si>
  <si>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</si>
  <si>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</si>
  <si>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</si>
  <si>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</si>
  <si>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</si>
  <si>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</si>
  <si>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</si>
  <si>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</si>
  <si>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</si>
  <si>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</si>
  <si>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</si>
  <si>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</si>
  <si>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</si>
  <si>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</si>
  <si>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</si>
  <si>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</si>
  <si>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</si>
  <si>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</si>
  <si>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</si>
  <si>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</si>
  <si>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</si>
  <si>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</si>
  <si>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</si>
  <si>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</si>
  <si>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</si>
  <si>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</si>
  <si>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</si>
  <si>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</si>
  <si>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</si>
  <si>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</si>
  <si>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</si>
  <si>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</si>
  <si>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</si>
  <si>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</si>
  <si>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</si>
  <si>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</si>
  <si>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</si>
  <si>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</si>
  <si>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</si>
  <si>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</si>
  <si>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</si>
  <si>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</si>
  <si>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</si>
  <si>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</si>
  <si>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</si>
  <si>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</si>
  <si>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</si>
  <si>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</si>
  <si>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</si>
  <si>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</si>
  <si>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</si>
  <si>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</si>
  <si>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</si>
  <si>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</si>
  <si>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</si>
  <si>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</si>
  <si>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</si>
  <si>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</si>
  <si>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</si>
  <si>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</si>
  <si>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</si>
  <si>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</si>
  <si>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</si>
  <si>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</si>
  <si>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</si>
  <si>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</si>
  <si>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</si>
  <si>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</si>
  <si>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</si>
  <si>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</si>
  <si>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</si>
  <si>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</si>
  <si>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</si>
  <si>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</si>
  <si>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</si>
  <si>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</si>
  <si>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</si>
  <si>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</si>
  <si>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</si>
  <si>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</si>
  <si>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</si>
  <si>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</si>
  <si>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</si>
  <si>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</si>
  <si>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</si>
  <si>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</si>
  <si>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</si>
  <si>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</si>
  <si>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</si>
  <si>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</si>
  <si>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</si>
  <si>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</si>
  <si>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</si>
  <si>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</si>
  <si>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</si>
  <si>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</si>
  <si>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</si>
  <si>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</si>
  <si>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</si>
  <si>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</si>
  <si>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</si>
  <si>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</si>
  <si>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</si>
  <si>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3240</t>
  </si>
  <si>
    <t>Інші заходи у сфері соціального захисту і соціального забезпечення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</si>
  <si>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</si>
  <si>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</si>
  <si>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</si>
  <si>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</si>
  <si>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</si>
  <si>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А.В. Атаманенко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</si>
  <si>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</si>
  <si>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</si>
  <si>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</si>
  <si>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</si>
  <si>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</si>
  <si>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 xml:space="preserve">у тому числі за рахунок субвенцій з міського бюджету </t>
  </si>
  <si>
    <t>комунальні послуги та енергоносії</t>
  </si>
  <si>
    <t>6017</t>
  </si>
  <si>
    <t>0116017</t>
  </si>
  <si>
    <t>Інші діяльність, пов"язана з експлуатацією об"єктів житлово-комунального господарства</t>
  </si>
  <si>
    <t xml:space="preserve">Розподіл видатків бюджету району у місті на 2019 рік </t>
  </si>
  <si>
    <t>7000</t>
  </si>
  <si>
    <t>Економічна діяльність</t>
  </si>
  <si>
    <t>Розподіл видатків бюджету району у місті на 2019 рік за Типовою програмною класифікацією видатків та кредитування місцевих бюджетів</t>
  </si>
  <si>
    <t>Код ТПКВКМБ</t>
  </si>
  <si>
    <t xml:space="preserve">Найменування головного розпорядника коштів бюджету району у місті / відповідального виконавця, найменування бюджетної програми / підпрограми згідно з Типовою програмною класифікацією видатків та кредитування місцевого бюджету </t>
  </si>
  <si>
    <t>у тому числі 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</si>
  <si>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</si>
  <si>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Усього</t>
  </si>
  <si>
    <t>Додаток 3</t>
  </si>
  <si>
    <t>до рішення районної у місті ради</t>
  </si>
  <si>
    <t>від________________№________</t>
  </si>
  <si>
    <t>Додаток 2</t>
  </si>
  <si>
    <t>0110180</t>
  </si>
  <si>
    <t>0180</t>
  </si>
  <si>
    <t>0133</t>
  </si>
  <si>
    <t>Інша діяльність у сфері державного управління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</si>
  <si>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</si>
  <si>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</si>
  <si>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0113192</t>
  </si>
  <si>
    <t>0113242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</si>
  <si>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</si>
  <si>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</si>
  <si>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</si>
  <si>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</si>
  <si>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за рахунок субвенції з міського бюджету на надання пільг окремим категоріям громадян відповідно до законодавства</t>
  </si>
  <si>
    <t>за рахунок  субвенції з міського бюджету на виконання галузевих програм, затверджених міською та районними у місті радами</t>
  </si>
  <si>
    <t>за рахунок субвенції з міського бюджету на виконання Програми зайнятості населення у місті Дніпрі на 2017-2021 роки (організація проведення оплачувальних робіт)</t>
  </si>
  <si>
    <t>за рахунок субвенції з міського бюджету на виконання Програми підтримки учасників антитерористичної операції та членів їх сімей м.Дніпра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м.Дніпро)</t>
  </si>
  <si>
    <t>(грн.)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</si>
</sst>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73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73" fontId="0" fillId="24" borderId="0" xfId="0" applyNumberFormat="1" applyFont="1" applyFill="1" applyBorder="1" applyAlignment="1">
      <alignment horizontal="center"/>
    </xf>
    <xf numFmtId="173" fontId="0" fillId="24" borderId="0" xfId="0" applyNumberFormat="1" applyFill="1" applyBorder="1" applyAlignment="1">
      <alignment/>
    </xf>
    <xf numFmtId="17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73" fontId="0" fillId="24" borderId="0" xfId="0" applyNumberFormat="1" applyFill="1" applyAlignment="1">
      <alignment/>
    </xf>
    <xf numFmtId="173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73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left" vertical="center" wrapText="1"/>
    </xf>
    <xf numFmtId="0" fontId="0" fillId="19" borderId="0" xfId="0" applyFill="1" applyAlignment="1">
      <alignment/>
    </xf>
    <xf numFmtId="49" fontId="27" fillId="19" borderId="10" xfId="0" applyNumberFormat="1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left" vertical="center" wrapText="1"/>
    </xf>
    <xf numFmtId="1" fontId="27" fillId="19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49" fontId="27" fillId="0" borderId="11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0" fontId="30" fillId="24" borderId="13" xfId="0" applyNumberFormat="1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30" fillId="24" borderId="10" xfId="0" applyNumberFormat="1" applyFont="1" applyFill="1" applyBorder="1" applyAlignment="1">
      <alignment vertical="center" wrapText="1"/>
    </xf>
    <xf numFmtId="1" fontId="27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32" fillId="26" borderId="14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1" fontId="27" fillId="24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32" fillId="24" borderId="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1" fontId="27" fillId="24" borderId="15" xfId="0" applyNumberFormat="1" applyFont="1" applyFill="1" applyBorder="1" applyAlignment="1">
      <alignment horizontal="center" vertical="center"/>
    </xf>
    <xf numFmtId="1" fontId="27" fillId="24" borderId="11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2" fillId="24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87"/>
  <sheetViews>
    <sheetView tabSelected="1" view="pageBreakPreview" zoomScale="75" zoomScaleNormal="75" zoomScaleSheetLayoutView="75" zoomScalePageLayoutView="0" workbookViewId="0" topLeftCell="J1">
      <selection activeCell="Q9" sqref="Q9:Q12"/>
    </sheetView>
  </sheetViews>
  <sheetFormatPr defaultColWidth="9.00390625" defaultRowHeight="12.75"/>
  <cols>
    <col min="1" max="1" width="17.00390625" style="4" customWidth="1"/>
    <col min="2" max="2" width="13.625" style="4" customWidth="1"/>
    <col min="3" max="3" width="15.625" style="4" customWidth="1"/>
    <col min="4" max="4" width="117.375" style="18" customWidth="1"/>
    <col min="5" max="5" width="16.75390625" style="4" customWidth="1"/>
    <col min="6" max="6" width="15.375" style="4" customWidth="1"/>
    <col min="7" max="7" width="12.75390625" style="4" customWidth="1"/>
    <col min="8" max="8" width="12.375" style="4" customWidth="1"/>
    <col min="9" max="9" width="14.125" style="4" customWidth="1"/>
    <col min="10" max="10" width="11.00390625" style="4" customWidth="1"/>
    <col min="11" max="11" width="14.00390625" style="4" customWidth="1"/>
    <col min="12" max="12" width="15.75390625" style="4" customWidth="1"/>
    <col min="13" max="13" width="12.875" style="4" customWidth="1"/>
    <col min="14" max="14" width="12.25390625" style="4" customWidth="1"/>
    <col min="15" max="15" width="12.125" style="4" customWidth="1"/>
    <col min="16" max="16" width="12.00390625" style="4" customWidth="1"/>
    <col min="17" max="17" width="14.625" style="4" customWidth="1"/>
    <col min="18" max="18" width="9.125" style="1" customWidth="1"/>
    <col min="19" max="19" width="14.25390625" style="1" customWidth="1"/>
    <col min="20" max="16384" width="9.125" style="1" customWidth="1"/>
  </cols>
  <sheetData>
    <row r="1" ht="12.75">
      <c r="O1" s="4" t="s">
        <v>201</v>
      </c>
    </row>
    <row r="2" ht="12.75">
      <c r="O2" s="4" t="s">
        <v>199</v>
      </c>
    </row>
    <row r="3" spans="1:15" ht="18.75" customHeight="1">
      <c r="A3" s="5"/>
      <c r="B3" s="5"/>
      <c r="O3" s="4" t="s">
        <v>200</v>
      </c>
    </row>
    <row r="4" ht="12.75"/>
    <row r="5" ht="12.75"/>
    <row r="6" spans="4:15" ht="21.75" customHeight="1">
      <c r="D6" s="113" t="s">
        <v>192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4:14" ht="10.5" customHeight="1">
      <c r="D7" s="19"/>
      <c r="E7" s="6"/>
      <c r="F7" s="6"/>
      <c r="G7" s="6"/>
      <c r="H7" s="6"/>
      <c r="I7" s="6"/>
      <c r="J7" s="6"/>
      <c r="K7" s="6"/>
      <c r="L7" s="6"/>
      <c r="M7" s="6"/>
      <c r="N7" s="6"/>
    </row>
    <row r="8" ht="10.5" customHeight="1" thickBot="1">
      <c r="Q8" s="28" t="s">
        <v>218</v>
      </c>
    </row>
    <row r="9" spans="1:17" ht="18" customHeight="1" thickBot="1">
      <c r="A9" s="109" t="s">
        <v>32</v>
      </c>
      <c r="B9" s="109" t="s">
        <v>193</v>
      </c>
      <c r="C9" s="109" t="s">
        <v>31</v>
      </c>
      <c r="D9" s="109" t="s">
        <v>194</v>
      </c>
      <c r="E9" s="119" t="s">
        <v>29</v>
      </c>
      <c r="F9" s="115"/>
      <c r="G9" s="115"/>
      <c r="H9" s="115"/>
      <c r="I9" s="115"/>
      <c r="J9" s="115" t="s">
        <v>30</v>
      </c>
      <c r="K9" s="115"/>
      <c r="L9" s="115"/>
      <c r="M9" s="112"/>
      <c r="N9" s="112"/>
      <c r="O9" s="112"/>
      <c r="P9" s="112"/>
      <c r="Q9" s="116" t="s">
        <v>2</v>
      </c>
    </row>
    <row r="10" spans="1:17" ht="15.75" customHeight="1" thickBot="1">
      <c r="A10" s="109"/>
      <c r="B10" s="109"/>
      <c r="C10" s="109"/>
      <c r="D10" s="109"/>
      <c r="E10" s="109" t="s">
        <v>197</v>
      </c>
      <c r="F10" s="122" t="s">
        <v>6</v>
      </c>
      <c r="G10" s="120" t="s">
        <v>3</v>
      </c>
      <c r="H10" s="121"/>
      <c r="I10" s="109" t="s">
        <v>4</v>
      </c>
      <c r="J10" s="109" t="s">
        <v>197</v>
      </c>
      <c r="K10" s="122" t="s">
        <v>195</v>
      </c>
      <c r="L10" s="92" t="s">
        <v>8</v>
      </c>
      <c r="M10" s="109" t="s">
        <v>6</v>
      </c>
      <c r="N10" s="110" t="s">
        <v>3</v>
      </c>
      <c r="O10" s="111"/>
      <c r="P10" s="109" t="s">
        <v>5</v>
      </c>
      <c r="Q10" s="118"/>
    </row>
    <row r="11" spans="1:17" ht="12.75" customHeight="1" thickBot="1">
      <c r="A11" s="109"/>
      <c r="B11" s="109"/>
      <c r="C11" s="109"/>
      <c r="D11" s="109"/>
      <c r="E11" s="112"/>
      <c r="F11" s="123"/>
      <c r="G11" s="109" t="s">
        <v>7</v>
      </c>
      <c r="H11" s="109" t="s">
        <v>185</v>
      </c>
      <c r="I11" s="114"/>
      <c r="J11" s="109"/>
      <c r="K11" s="123"/>
      <c r="L11" s="116" t="s">
        <v>196</v>
      </c>
      <c r="M11" s="109"/>
      <c r="N11" s="109" t="s">
        <v>7</v>
      </c>
      <c r="O11" s="109" t="s">
        <v>185</v>
      </c>
      <c r="P11" s="109"/>
      <c r="Q11" s="118"/>
    </row>
    <row r="12" spans="1:19" ht="183" customHeight="1" thickBot="1">
      <c r="A12" s="109"/>
      <c r="B12" s="109"/>
      <c r="C12" s="109"/>
      <c r="D12" s="109"/>
      <c r="E12" s="112"/>
      <c r="F12" s="124"/>
      <c r="G12" s="112"/>
      <c r="H12" s="112"/>
      <c r="I12" s="114"/>
      <c r="J12" s="109"/>
      <c r="K12" s="124"/>
      <c r="L12" s="117"/>
      <c r="M12" s="109"/>
      <c r="N12" s="112"/>
      <c r="O12" s="112"/>
      <c r="P12" s="109"/>
      <c r="Q12" s="117"/>
      <c r="S12" s="93"/>
    </row>
    <row r="13" spans="1:17" ht="20.25" customHeight="1" thickBot="1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  <c r="O13" s="36">
        <v>15</v>
      </c>
      <c r="P13" s="36">
        <v>16</v>
      </c>
      <c r="Q13" s="36">
        <v>17</v>
      </c>
    </row>
    <row r="14" spans="1:17" s="3" customFormat="1" ht="24" customHeight="1" thickBot="1">
      <c r="A14" s="47"/>
      <c r="B14" s="47" t="s">
        <v>34</v>
      </c>
      <c r="C14" s="58"/>
      <c r="D14" s="71" t="s">
        <v>26</v>
      </c>
      <c r="E14" s="59">
        <f>E15+E16</f>
        <v>24402883</v>
      </c>
      <c r="F14" s="59">
        <f aca="true" t="shared" si="0" ref="F14:Q14">F15+F16</f>
        <v>24402883</v>
      </c>
      <c r="G14" s="59">
        <f t="shared" si="0"/>
        <v>17814155</v>
      </c>
      <c r="H14" s="59">
        <f t="shared" si="0"/>
        <v>1092540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24402883</v>
      </c>
    </row>
    <row r="15" spans="1:17" ht="47.25" customHeight="1" thickBot="1">
      <c r="A15" s="38"/>
      <c r="B15" s="38" t="s">
        <v>64</v>
      </c>
      <c r="C15" s="38" t="s">
        <v>11</v>
      </c>
      <c r="D15" s="82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57">
        <f>'Додаток 3'!F17+'Додаток 3'!F39+'Додаток 3'!F125+'Додаток 3'!F134+'Додаток 3'!F145</f>
        <v>24372883</v>
      </c>
      <c r="F15" s="57">
        <f>'Додаток 3'!G17+'Додаток 3'!G39+'Додаток 3'!G125+'Додаток 3'!G134+'Додаток 3'!G145</f>
        <v>24372883</v>
      </c>
      <c r="G15" s="57">
        <f>'Додаток 3'!H17+'Додаток 3'!H39+'Додаток 3'!H125+'Додаток 3'!H134+'Додаток 3'!H145</f>
        <v>17814155</v>
      </c>
      <c r="H15" s="57">
        <f>'Додаток 3'!I17+'Додаток 3'!I39+'Додаток 3'!I125+'Додаток 3'!I134+'Додаток 3'!I145</f>
        <v>1092540</v>
      </c>
      <c r="I15" s="57">
        <f>'Додаток 3'!J17+'Додаток 3'!J39+'Додаток 3'!J125+'Додаток 3'!J134+'Додаток 3'!J145</f>
        <v>0</v>
      </c>
      <c r="J15" s="57">
        <f>'Додаток 3'!K17+'Додаток 3'!K39+'Додаток 3'!K125+'Додаток 3'!K134+'Додаток 3'!K145</f>
        <v>0</v>
      </c>
      <c r="K15" s="59">
        <v>0</v>
      </c>
      <c r="L15" s="59">
        <v>0</v>
      </c>
      <c r="M15" s="57">
        <f>'Додаток 3'!N17+'Додаток 3'!N39+'Додаток 3'!N125+'Додаток 3'!N134+'Додаток 3'!N145</f>
        <v>0</v>
      </c>
      <c r="N15" s="57">
        <f>'Додаток 3'!O17+'Додаток 3'!O39+'Додаток 3'!O125+'Додаток 3'!O134+'Додаток 3'!O145</f>
        <v>0</v>
      </c>
      <c r="O15" s="57">
        <f>'Додаток 3'!P17+'Додаток 3'!P39+'Додаток 3'!P125+'Додаток 3'!P134+'Додаток 3'!P145</f>
        <v>0</v>
      </c>
      <c r="P15" s="57">
        <f>'Додаток 3'!Q17+'Додаток 3'!Q39+'Додаток 3'!Q125+'Додаток 3'!Q134+'Додаток 3'!Q145</f>
        <v>0</v>
      </c>
      <c r="Q15" s="57">
        <f aca="true" t="shared" si="1" ref="Q15:Q90">E15+J15</f>
        <v>24372883</v>
      </c>
    </row>
    <row r="16" spans="1:17" ht="19.5" customHeight="1" thickBot="1">
      <c r="A16" s="38"/>
      <c r="B16" s="38" t="s">
        <v>203</v>
      </c>
      <c r="C16" s="38" t="s">
        <v>204</v>
      </c>
      <c r="D16" s="82" t="s">
        <v>205</v>
      </c>
      <c r="E16" s="57">
        <f>F16</f>
        <v>30000</v>
      </c>
      <c r="F16" s="57">
        <f>'Додаток 3'!G18</f>
        <v>30000</v>
      </c>
      <c r="G16" s="57">
        <v>0</v>
      </c>
      <c r="H16" s="57">
        <v>0</v>
      </c>
      <c r="I16" s="57">
        <v>0</v>
      </c>
      <c r="J16" s="57">
        <v>0</v>
      </c>
      <c r="K16" s="59">
        <v>0</v>
      </c>
      <c r="L16" s="59">
        <v>0</v>
      </c>
      <c r="M16" s="57">
        <v>0</v>
      </c>
      <c r="N16" s="57">
        <v>0</v>
      </c>
      <c r="O16" s="57">
        <v>0</v>
      </c>
      <c r="P16" s="57">
        <v>0</v>
      </c>
      <c r="Q16" s="57">
        <f t="shared" si="1"/>
        <v>30000</v>
      </c>
    </row>
    <row r="17" spans="1:17" ht="50.25" customHeight="1" hidden="1" thickBot="1">
      <c r="A17" s="38"/>
      <c r="B17" s="38" t="s">
        <v>19</v>
      </c>
      <c r="C17" s="38" t="s">
        <v>182</v>
      </c>
      <c r="D17" s="82" t="s">
        <v>183</v>
      </c>
      <c r="E17" s="57">
        <f>F17</f>
        <v>0</v>
      </c>
      <c r="F17" s="57"/>
      <c r="G17" s="57">
        <v>0</v>
      </c>
      <c r="H17" s="57">
        <v>0</v>
      </c>
      <c r="I17" s="57">
        <v>0</v>
      </c>
      <c r="J17" s="57">
        <v>0</v>
      </c>
      <c r="K17" s="59">
        <v>0</v>
      </c>
      <c r="L17" s="59">
        <v>0</v>
      </c>
      <c r="M17" s="57">
        <v>0</v>
      </c>
      <c r="N17" s="57">
        <v>0</v>
      </c>
      <c r="O17" s="57">
        <v>0</v>
      </c>
      <c r="P17" s="57">
        <v>0</v>
      </c>
      <c r="Q17" s="57">
        <f t="shared" si="1"/>
        <v>0</v>
      </c>
    </row>
    <row r="18" spans="1:17" s="53" customFormat="1" ht="18.75" customHeight="1" thickBot="1">
      <c r="A18" s="47"/>
      <c r="B18" s="47" t="s">
        <v>35</v>
      </c>
      <c r="C18" s="47"/>
      <c r="D18" s="71" t="s">
        <v>27</v>
      </c>
      <c r="E18" s="59">
        <f aca="true" t="shared" si="2" ref="E18:J18">E25+E28+E32+E34+E38+E41+E45+E48+E51+E54+E57+E60+E63+E67+E70+E73+E76+E79+E83+E86+E88+E90+E91+E93+E97+E101+E94</f>
        <v>108977270</v>
      </c>
      <c r="F18" s="59">
        <f t="shared" si="2"/>
        <v>108977270</v>
      </c>
      <c r="G18" s="59">
        <f t="shared" si="2"/>
        <v>7590960</v>
      </c>
      <c r="H18" s="59">
        <f t="shared" si="2"/>
        <v>314258</v>
      </c>
      <c r="I18" s="59">
        <f t="shared" si="2"/>
        <v>0</v>
      </c>
      <c r="J18" s="59">
        <f t="shared" si="2"/>
        <v>87657</v>
      </c>
      <c r="K18" s="59">
        <v>0</v>
      </c>
      <c r="L18" s="59">
        <v>0</v>
      </c>
      <c r="M18" s="59">
        <f>M25+M28+M32+M34+M38+M41+M45+M48+M51+M54+M57+M60+M63+M67+M70+M73+M76+M79+M83+M86+M88+M90+M91+M93+M97+M101+M94</f>
        <v>87657</v>
      </c>
      <c r="N18" s="59">
        <f>N25+N28+N32+N34+N38+N41+N45+N48+N51+N54+N57+N60+N63+N67+N70+N73+N76+N79+N83+N86+N88+N90+N91+N93+N97+N101+N94</f>
        <v>67014</v>
      </c>
      <c r="O18" s="59">
        <f>O25+O28+O32+O34+O38+O41+O45+O48+O51+O54+O57+O60+O63+O67+O70+O73+O76+O79+O83+O86+O88+O90+O91+O93+O97+O101+O94</f>
        <v>0</v>
      </c>
      <c r="P18" s="59">
        <f>P25+P28+P32+P34+P38+P41+P45+P48+P51+P54+P57+P60+P63+P67+P70+P73+P76+P79+P83+P86+P88+P90+P91+P93+P97+P101+P94</f>
        <v>0</v>
      </c>
      <c r="Q18" s="59">
        <f>E18+J18</f>
        <v>109064927</v>
      </c>
    </row>
    <row r="19" spans="1:17" s="3" customFormat="1" ht="17.25" customHeight="1" thickBot="1">
      <c r="A19" s="47"/>
      <c r="B19" s="47"/>
      <c r="C19" s="47"/>
      <c r="D19" s="71" t="s">
        <v>9</v>
      </c>
      <c r="E19" s="57"/>
      <c r="F19" s="57"/>
      <c r="G19" s="57"/>
      <c r="H19" s="57"/>
      <c r="I19" s="57"/>
      <c r="J19" s="57"/>
      <c r="K19" s="59"/>
      <c r="L19" s="59"/>
      <c r="M19" s="57"/>
      <c r="N19" s="57"/>
      <c r="O19" s="57"/>
      <c r="P19" s="57"/>
      <c r="Q19" s="57"/>
    </row>
    <row r="20" spans="1:17" s="3" customFormat="1" ht="129" customHeight="1" thickBot="1">
      <c r="A20" s="47"/>
      <c r="B20" s="47"/>
      <c r="C20" s="47"/>
      <c r="D20" s="82" t="str">
        <f>'Додаток 3'!E42</f>
        <v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0" s="57">
        <f>E30+E27</f>
        <v>39575100</v>
      </c>
      <c r="F20" s="57">
        <f aca="true" t="shared" si="3" ref="F20:P20">F30+F27</f>
        <v>39575100</v>
      </c>
      <c r="G20" s="57">
        <f t="shared" si="3"/>
        <v>0</v>
      </c>
      <c r="H20" s="57">
        <f t="shared" si="3"/>
        <v>0</v>
      </c>
      <c r="I20" s="57">
        <f t="shared" si="3"/>
        <v>0</v>
      </c>
      <c r="J20" s="57">
        <f t="shared" si="3"/>
        <v>0</v>
      </c>
      <c r="K20" s="57">
        <v>0</v>
      </c>
      <c r="L20" s="57">
        <v>0</v>
      </c>
      <c r="M20" s="57">
        <f t="shared" si="3"/>
        <v>0</v>
      </c>
      <c r="N20" s="57">
        <f t="shared" si="3"/>
        <v>0</v>
      </c>
      <c r="O20" s="57">
        <f t="shared" si="3"/>
        <v>0</v>
      </c>
      <c r="P20" s="57">
        <f t="shared" si="3"/>
        <v>0</v>
      </c>
      <c r="Q20" s="57">
        <f t="shared" si="1"/>
        <v>39575100</v>
      </c>
    </row>
    <row r="21" spans="1:17" s="3" customFormat="1" ht="48" customHeight="1" thickBot="1">
      <c r="A21" s="47"/>
      <c r="B21" s="47"/>
      <c r="C21" s="47"/>
      <c r="D21" s="82" t="str">
        <f>'Додаток 3'!E43</f>
        <v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1" s="57">
        <f>E33+E36</f>
        <v>11900</v>
      </c>
      <c r="F21" s="57">
        <f aca="true" t="shared" si="4" ref="F21:P21">F33+F36</f>
        <v>11900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57">
        <f t="shared" si="4"/>
        <v>0</v>
      </c>
      <c r="M21" s="57">
        <f t="shared" si="4"/>
        <v>0</v>
      </c>
      <c r="N21" s="57">
        <f t="shared" si="4"/>
        <v>0</v>
      </c>
      <c r="O21" s="57">
        <f t="shared" si="4"/>
        <v>0</v>
      </c>
      <c r="P21" s="57">
        <f t="shared" si="4"/>
        <v>0</v>
      </c>
      <c r="Q21" s="57">
        <f t="shared" si="1"/>
        <v>11900</v>
      </c>
    </row>
    <row r="22" spans="1:17" s="3" customFormat="1" ht="132.75" customHeight="1" thickBot="1">
      <c r="A22" s="47"/>
      <c r="B22" s="47"/>
      <c r="C22" s="47"/>
      <c r="D22" s="82" t="str">
        <f>'Додаток 3'!E44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2" s="57">
        <f aca="true" t="shared" si="5" ref="E22:P22">E47+E50+E53+E56+E59+E62+E65+E69+E72+E75+E78+E81</f>
        <v>55814800</v>
      </c>
      <c r="F22" s="57">
        <f t="shared" si="5"/>
        <v>55814800</v>
      </c>
      <c r="G22" s="57">
        <f t="shared" si="5"/>
        <v>0</v>
      </c>
      <c r="H22" s="57">
        <f t="shared" si="5"/>
        <v>0</v>
      </c>
      <c r="I22" s="57">
        <f t="shared" si="5"/>
        <v>0</v>
      </c>
      <c r="J22" s="57">
        <f t="shared" si="5"/>
        <v>0</v>
      </c>
      <c r="K22" s="57">
        <f t="shared" si="5"/>
        <v>0</v>
      </c>
      <c r="L22" s="57">
        <f t="shared" si="5"/>
        <v>0</v>
      </c>
      <c r="M22" s="57">
        <f t="shared" si="5"/>
        <v>0</v>
      </c>
      <c r="N22" s="57">
        <f t="shared" si="5"/>
        <v>0</v>
      </c>
      <c r="O22" s="57">
        <f t="shared" si="5"/>
        <v>0</v>
      </c>
      <c r="P22" s="57">
        <f t="shared" si="5"/>
        <v>0</v>
      </c>
      <c r="Q22" s="57">
        <f t="shared" si="1"/>
        <v>55814800</v>
      </c>
    </row>
    <row r="23" spans="1:17" s="3" customFormat="1" ht="115.5" customHeight="1" thickBot="1">
      <c r="A23" s="47"/>
      <c r="B23" s="47"/>
      <c r="C23" s="47"/>
      <c r="D23" s="82" t="str">
        <f>'Додаток 3'!E45</f>
        <v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E23" s="57">
        <f>E99</f>
        <v>511299</v>
      </c>
      <c r="F23" s="57">
        <f aca="true" t="shared" si="6" ref="F23:P23">F99</f>
        <v>511299</v>
      </c>
      <c r="G23" s="57">
        <f t="shared" si="6"/>
        <v>0</v>
      </c>
      <c r="H23" s="57">
        <f t="shared" si="6"/>
        <v>0</v>
      </c>
      <c r="I23" s="57">
        <f t="shared" si="6"/>
        <v>0</v>
      </c>
      <c r="J23" s="57">
        <f t="shared" si="6"/>
        <v>0</v>
      </c>
      <c r="K23" s="57">
        <f t="shared" si="6"/>
        <v>0</v>
      </c>
      <c r="L23" s="57">
        <f t="shared" si="6"/>
        <v>0</v>
      </c>
      <c r="M23" s="57">
        <f t="shared" si="6"/>
        <v>0</v>
      </c>
      <c r="N23" s="57">
        <f t="shared" si="6"/>
        <v>0</v>
      </c>
      <c r="O23" s="57">
        <f t="shared" si="6"/>
        <v>0</v>
      </c>
      <c r="P23" s="57">
        <f t="shared" si="6"/>
        <v>0</v>
      </c>
      <c r="Q23" s="57">
        <f t="shared" si="1"/>
        <v>511299</v>
      </c>
    </row>
    <row r="24" spans="1:17" s="31" customFormat="1" ht="116.25" customHeight="1" thickBot="1">
      <c r="A24" s="47"/>
      <c r="B24" s="47" t="s">
        <v>112</v>
      </c>
      <c r="C24" s="47"/>
      <c r="D24" s="80" t="str">
        <f>'Додаток 3'!E46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v>
      </c>
      <c r="E24" s="59">
        <f>E25+E28</f>
        <v>39575100</v>
      </c>
      <c r="F24" s="59">
        <f aca="true" t="shared" si="7" ref="F24:P24">F25+F28</f>
        <v>39575100</v>
      </c>
      <c r="G24" s="59">
        <f t="shared" si="7"/>
        <v>0</v>
      </c>
      <c r="H24" s="59">
        <f t="shared" si="7"/>
        <v>0</v>
      </c>
      <c r="I24" s="59">
        <f t="shared" si="7"/>
        <v>0</v>
      </c>
      <c r="J24" s="59">
        <f t="shared" si="7"/>
        <v>0</v>
      </c>
      <c r="K24" s="59">
        <f t="shared" si="7"/>
        <v>0</v>
      </c>
      <c r="L24" s="59">
        <f t="shared" si="7"/>
        <v>0</v>
      </c>
      <c r="M24" s="59">
        <f t="shared" si="7"/>
        <v>0</v>
      </c>
      <c r="N24" s="59">
        <f t="shared" si="7"/>
        <v>0</v>
      </c>
      <c r="O24" s="59">
        <f t="shared" si="7"/>
        <v>0</v>
      </c>
      <c r="P24" s="59">
        <f t="shared" si="7"/>
        <v>0</v>
      </c>
      <c r="Q24" s="57">
        <f t="shared" si="1"/>
        <v>39575100</v>
      </c>
    </row>
    <row r="25" spans="1:107" s="3" customFormat="1" ht="36" customHeight="1" thickBot="1">
      <c r="A25" s="38"/>
      <c r="B25" s="38" t="s">
        <v>33</v>
      </c>
      <c r="C25" s="38" t="s">
        <v>17</v>
      </c>
      <c r="D25" s="82" t="str">
        <f>'Додаток 3'!E47</f>
        <v>Надання пільг на оплату житлово-комунальних послуг окремим категоріям громадян відповідно до законодавства</v>
      </c>
      <c r="E25" s="57">
        <f>'Додаток 3'!F47</f>
        <v>12966775</v>
      </c>
      <c r="F25" s="57">
        <f>'Додаток 3'!G47</f>
        <v>12966775</v>
      </c>
      <c r="G25" s="57">
        <f>'Додаток 3'!H47</f>
        <v>0</v>
      </c>
      <c r="H25" s="57">
        <f>'Додаток 3'!I47</f>
        <v>0</v>
      </c>
      <c r="I25" s="57">
        <f>'Додаток 3'!J47</f>
        <v>0</v>
      </c>
      <c r="J25" s="57">
        <f>'Додаток 3'!K47</f>
        <v>0</v>
      </c>
      <c r="K25" s="57">
        <f>'Додаток 3'!N47</f>
        <v>0</v>
      </c>
      <c r="L25" s="57">
        <f>'Додаток 3'!O47</f>
        <v>0</v>
      </c>
      <c r="M25" s="57">
        <f>'Додаток 3'!N47</f>
        <v>0</v>
      </c>
      <c r="N25" s="57">
        <f>'Додаток 3'!O47</f>
        <v>0</v>
      </c>
      <c r="O25" s="57">
        <f>'Додаток 3'!P47</f>
        <v>0</v>
      </c>
      <c r="P25" s="57">
        <f>'Додаток 3'!Q47</f>
        <v>0</v>
      </c>
      <c r="Q25" s="57">
        <f t="shared" si="1"/>
        <v>12966775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7" s="3" customFormat="1" ht="24" customHeight="1" thickBot="1">
      <c r="A26" s="38"/>
      <c r="B26" s="38"/>
      <c r="C26" s="38"/>
      <c r="D26" s="82" t="s">
        <v>9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7" ht="126" customHeight="1" thickBot="1">
      <c r="A27" s="38"/>
      <c r="B27" s="38"/>
      <c r="C27" s="38"/>
      <c r="D27" s="82" t="str">
        <f>'Додаток 3'!E49</f>
        <v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7" s="57">
        <f>'Додаток 3'!F49</f>
        <v>12966775</v>
      </c>
      <c r="F27" s="57">
        <f>'Додаток 3'!G49</f>
        <v>12966775</v>
      </c>
      <c r="G27" s="57">
        <f>'Додаток 3'!H49</f>
        <v>0</v>
      </c>
      <c r="H27" s="57">
        <f>'Додаток 3'!I49</f>
        <v>0</v>
      </c>
      <c r="I27" s="57">
        <f>'Додаток 3'!J49</f>
        <v>0</v>
      </c>
      <c r="J27" s="57">
        <f>'Додаток 3'!K49</f>
        <v>0</v>
      </c>
      <c r="K27" s="57">
        <f>'Додаток 3'!N49</f>
        <v>0</v>
      </c>
      <c r="L27" s="57">
        <f>'Додаток 3'!O49</f>
        <v>0</v>
      </c>
      <c r="M27" s="57">
        <f>'Додаток 3'!N49</f>
        <v>0</v>
      </c>
      <c r="N27" s="57">
        <f>'Додаток 3'!O49</f>
        <v>0</v>
      </c>
      <c r="O27" s="57">
        <f>'Додаток 3'!P49</f>
        <v>0</v>
      </c>
      <c r="P27" s="57">
        <f>'Додаток 3'!Q49</f>
        <v>0</v>
      </c>
      <c r="Q27" s="57">
        <f t="shared" si="1"/>
        <v>12966775</v>
      </c>
    </row>
    <row r="28" spans="1:17" ht="32.25" customHeight="1" thickBot="1">
      <c r="A28" s="40"/>
      <c r="B28" s="40" t="s">
        <v>39</v>
      </c>
      <c r="C28" s="38" t="s">
        <v>19</v>
      </c>
      <c r="D28" s="84" t="str">
        <f>'Додаток 3'!E50</f>
        <v>Надання субсидій  населенню для відшкодування витрат на оплату житлово-комунальних послуг</v>
      </c>
      <c r="E28" s="57">
        <f>'Додаток 3'!F50</f>
        <v>26608325</v>
      </c>
      <c r="F28" s="57">
        <f>'Додаток 3'!G50</f>
        <v>26608325</v>
      </c>
      <c r="G28" s="57">
        <f>'Додаток 3'!H50</f>
        <v>0</v>
      </c>
      <c r="H28" s="57">
        <f>'Додаток 3'!I50</f>
        <v>0</v>
      </c>
      <c r="I28" s="57">
        <f>'Додаток 3'!J50</f>
        <v>0</v>
      </c>
      <c r="J28" s="57">
        <f>'Додаток 3'!K50</f>
        <v>0</v>
      </c>
      <c r="K28" s="57">
        <f>'Додаток 3'!N50</f>
        <v>0</v>
      </c>
      <c r="L28" s="57">
        <f>'Додаток 3'!O50</f>
        <v>0</v>
      </c>
      <c r="M28" s="57">
        <f>'Додаток 3'!N50</f>
        <v>0</v>
      </c>
      <c r="N28" s="57">
        <f>'Додаток 3'!O50</f>
        <v>0</v>
      </c>
      <c r="O28" s="57">
        <f>'Додаток 3'!P50</f>
        <v>0</v>
      </c>
      <c r="P28" s="57">
        <f>'Додаток 3'!Q50</f>
        <v>0</v>
      </c>
      <c r="Q28" s="57">
        <f t="shared" si="1"/>
        <v>26608325</v>
      </c>
    </row>
    <row r="29" spans="1:17" ht="22.5" customHeight="1" thickBot="1">
      <c r="A29" s="40"/>
      <c r="B29" s="40"/>
      <c r="C29" s="38"/>
      <c r="D29" s="84" t="s">
        <v>9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ht="128.25" customHeight="1" thickBot="1">
      <c r="A30" s="34"/>
      <c r="B30" s="34"/>
      <c r="C30" s="46"/>
      <c r="D30" s="84" t="str">
        <f>'Додаток 3'!E52</f>
        <v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30" s="57">
        <f>'Додаток 3'!F52</f>
        <v>26608325</v>
      </c>
      <c r="F30" s="57">
        <f>'Додаток 3'!G52</f>
        <v>26608325</v>
      </c>
      <c r="G30" s="57">
        <f>'Додаток 3'!H52</f>
        <v>0</v>
      </c>
      <c r="H30" s="57">
        <f>'Додаток 3'!I52</f>
        <v>0</v>
      </c>
      <c r="I30" s="57">
        <f>'Додаток 3'!J52</f>
        <v>0</v>
      </c>
      <c r="J30" s="57">
        <f>'Додаток 3'!K52</f>
        <v>0</v>
      </c>
      <c r="K30" s="57">
        <f>'Додаток 3'!N52</f>
        <v>0</v>
      </c>
      <c r="L30" s="57">
        <f>'Додаток 3'!O52</f>
        <v>0</v>
      </c>
      <c r="M30" s="57">
        <f>'Додаток 3'!N52</f>
        <v>0</v>
      </c>
      <c r="N30" s="57">
        <f>'Додаток 3'!O52</f>
        <v>0</v>
      </c>
      <c r="O30" s="57">
        <f>'Додаток 3'!P52</f>
        <v>0</v>
      </c>
      <c r="P30" s="57">
        <f>'Додаток 3'!Q52</f>
        <v>0</v>
      </c>
      <c r="Q30" s="57">
        <f t="shared" si="1"/>
        <v>26608325</v>
      </c>
    </row>
    <row r="31" spans="1:18" s="31" customFormat="1" ht="36.75" customHeight="1" thickBot="1">
      <c r="A31" s="47"/>
      <c r="B31" s="47" t="s">
        <v>113</v>
      </c>
      <c r="C31" s="47"/>
      <c r="D31" s="71" t="s">
        <v>114</v>
      </c>
      <c r="E31" s="59">
        <f>E32+E34</f>
        <v>11900</v>
      </c>
      <c r="F31" s="59">
        <f aca="true" t="shared" si="8" ref="F31:P31">F32+F34</f>
        <v>11900</v>
      </c>
      <c r="G31" s="59">
        <f t="shared" si="8"/>
        <v>0</v>
      </c>
      <c r="H31" s="59">
        <f t="shared" si="8"/>
        <v>0</v>
      </c>
      <c r="I31" s="59">
        <f t="shared" si="8"/>
        <v>0</v>
      </c>
      <c r="J31" s="59">
        <f t="shared" si="8"/>
        <v>0</v>
      </c>
      <c r="K31" s="57">
        <f>'Додаток 3'!N53</f>
        <v>0</v>
      </c>
      <c r="L31" s="57">
        <f>'Додаток 3'!O53</f>
        <v>0</v>
      </c>
      <c r="M31" s="59">
        <f t="shared" si="8"/>
        <v>0</v>
      </c>
      <c r="N31" s="59">
        <f t="shared" si="8"/>
        <v>0</v>
      </c>
      <c r="O31" s="59">
        <f t="shared" si="8"/>
        <v>0</v>
      </c>
      <c r="P31" s="59">
        <f t="shared" si="8"/>
        <v>0</v>
      </c>
      <c r="Q31" s="59">
        <f t="shared" si="1"/>
        <v>11900</v>
      </c>
      <c r="R31" s="76"/>
    </row>
    <row r="32" spans="1:17" ht="36.75" customHeight="1" hidden="1" thickBot="1">
      <c r="A32" s="38"/>
      <c r="B32" s="60" t="str">
        <f>'Додаток 3'!C54</f>
        <v>3021</v>
      </c>
      <c r="C32" s="60" t="str">
        <f>'Додаток 3'!D54</f>
        <v>1030</v>
      </c>
      <c r="D32" s="61" t="str">
        <f>'Додаток 3'!E54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2" s="57">
        <f>'Додаток 3'!F54</f>
        <v>0</v>
      </c>
      <c r="F32" s="57">
        <f>'Додаток 3'!G54</f>
        <v>0</v>
      </c>
      <c r="G32" s="57">
        <f>'Додаток 3'!H54</f>
        <v>0</v>
      </c>
      <c r="H32" s="57">
        <f>'Додаток 3'!I54</f>
        <v>0</v>
      </c>
      <c r="I32" s="57">
        <f>'Додаток 3'!J54</f>
        <v>0</v>
      </c>
      <c r="J32" s="57">
        <f>'Додаток 3'!K54</f>
        <v>0</v>
      </c>
      <c r="K32" s="57">
        <f>'Додаток 3'!N54</f>
        <v>0</v>
      </c>
      <c r="L32" s="57">
        <f>'Додаток 3'!O54</f>
        <v>0</v>
      </c>
      <c r="M32" s="57">
        <f>'Додаток 3'!N54</f>
        <v>0</v>
      </c>
      <c r="N32" s="57">
        <f>'Додаток 3'!O54</f>
        <v>0</v>
      </c>
      <c r="O32" s="57">
        <f>'Додаток 3'!P54</f>
        <v>0</v>
      </c>
      <c r="P32" s="57">
        <f>'Додаток 3'!Q54</f>
        <v>0</v>
      </c>
      <c r="Q32" s="57">
        <f t="shared" si="1"/>
        <v>0</v>
      </c>
    </row>
    <row r="33" spans="1:17" ht="49.5" customHeight="1" hidden="1" thickBot="1">
      <c r="A33" s="38"/>
      <c r="B33" s="38"/>
      <c r="C33" s="38"/>
      <c r="D33" s="61" t="e">
        <f>'Додаток 3'!E55</f>
        <v>#REF!</v>
      </c>
      <c r="E33" s="57">
        <f>'Додаток 3'!F55</f>
        <v>0</v>
      </c>
      <c r="F33" s="57">
        <f>'Додаток 3'!G55</f>
        <v>0</v>
      </c>
      <c r="G33" s="57">
        <f>'Додаток 3'!H55</f>
        <v>0</v>
      </c>
      <c r="H33" s="57">
        <f>'Додаток 3'!I55</f>
        <v>0</v>
      </c>
      <c r="I33" s="57">
        <f>'Додаток 3'!J55</f>
        <v>0</v>
      </c>
      <c r="J33" s="57">
        <f>'Додаток 3'!K55</f>
        <v>0</v>
      </c>
      <c r="K33" s="57">
        <f>'Додаток 3'!N55</f>
        <v>0</v>
      </c>
      <c r="L33" s="57">
        <f>'Додаток 3'!O55</f>
        <v>0</v>
      </c>
      <c r="M33" s="57">
        <f>'Додаток 3'!N55</f>
        <v>0</v>
      </c>
      <c r="N33" s="57">
        <f>'Додаток 3'!O55</f>
        <v>0</v>
      </c>
      <c r="O33" s="57">
        <f>'Додаток 3'!P55</f>
        <v>0</v>
      </c>
      <c r="P33" s="57">
        <f>'Додаток 3'!Q55</f>
        <v>0</v>
      </c>
      <c r="Q33" s="57">
        <f t="shared" si="1"/>
        <v>0</v>
      </c>
    </row>
    <row r="34" spans="1:17" ht="36" customHeight="1" thickBot="1">
      <c r="A34" s="38"/>
      <c r="B34" s="60" t="str">
        <f>'Додаток 3'!C56</f>
        <v>3022</v>
      </c>
      <c r="C34" s="60" t="str">
        <f>'Додаток 3'!D56</f>
        <v>1060</v>
      </c>
      <c r="D34" s="61" t="str">
        <f>'Додаток 3'!E56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4" s="57">
        <f>'Додаток 3'!F56</f>
        <v>11900</v>
      </c>
      <c r="F34" s="57">
        <f>'Додаток 3'!G56</f>
        <v>11900</v>
      </c>
      <c r="G34" s="57">
        <f>'Додаток 3'!H56</f>
        <v>0</v>
      </c>
      <c r="H34" s="57">
        <f>'Додаток 3'!I56</f>
        <v>0</v>
      </c>
      <c r="I34" s="57">
        <f>'Додаток 3'!J56</f>
        <v>0</v>
      </c>
      <c r="J34" s="57">
        <f>'Додаток 3'!K56</f>
        <v>0</v>
      </c>
      <c r="K34" s="57">
        <f>'Додаток 3'!N56</f>
        <v>0</v>
      </c>
      <c r="L34" s="57">
        <f>'Додаток 3'!O56</f>
        <v>0</v>
      </c>
      <c r="M34" s="57">
        <f>'Додаток 3'!N56</f>
        <v>0</v>
      </c>
      <c r="N34" s="57">
        <f>'Додаток 3'!O56</f>
        <v>0</v>
      </c>
      <c r="O34" s="57">
        <f>'Додаток 3'!P56</f>
        <v>0</v>
      </c>
      <c r="P34" s="57">
        <f>'Додаток 3'!Q56</f>
        <v>0</v>
      </c>
      <c r="Q34" s="57">
        <f t="shared" si="1"/>
        <v>11900</v>
      </c>
    </row>
    <row r="35" spans="1:17" ht="21" customHeight="1" thickBot="1">
      <c r="A35" s="38"/>
      <c r="B35" s="60"/>
      <c r="C35" s="60"/>
      <c r="D35" s="61" t="s">
        <v>9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52.5" customHeight="1" thickBot="1">
      <c r="A36" s="38"/>
      <c r="B36" s="38"/>
      <c r="C36" s="38"/>
      <c r="D36" s="61" t="str">
        <f>'Додаток 3'!E58</f>
        <v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6" s="57">
        <f>'Додаток 3'!F58</f>
        <v>11900</v>
      </c>
      <c r="F36" s="57">
        <f>'Додаток 3'!G58</f>
        <v>11900</v>
      </c>
      <c r="G36" s="57">
        <f>'Додаток 3'!H58</f>
        <v>0</v>
      </c>
      <c r="H36" s="57">
        <f>'Додаток 3'!I58</f>
        <v>0</v>
      </c>
      <c r="I36" s="57">
        <f>'Додаток 3'!J58</f>
        <v>0</v>
      </c>
      <c r="J36" s="57">
        <f>'Додаток 3'!K58</f>
        <v>0</v>
      </c>
      <c r="K36" s="57">
        <f>'Додаток 3'!N58</f>
        <v>0</v>
      </c>
      <c r="L36" s="57">
        <f>'Додаток 3'!O58</f>
        <v>0</v>
      </c>
      <c r="M36" s="57">
        <f>'Додаток 3'!N58</f>
        <v>0</v>
      </c>
      <c r="N36" s="57">
        <f>'Додаток 3'!O58</f>
        <v>0</v>
      </c>
      <c r="O36" s="57">
        <f>'Додаток 3'!P58</f>
        <v>0</v>
      </c>
      <c r="P36" s="57">
        <f>'Додаток 3'!Q58</f>
        <v>0</v>
      </c>
      <c r="Q36" s="57">
        <f t="shared" si="1"/>
        <v>11900</v>
      </c>
    </row>
    <row r="37" spans="1:17" s="31" customFormat="1" ht="49.5" customHeight="1" thickBot="1">
      <c r="A37" s="47"/>
      <c r="B37" s="47" t="s">
        <v>115</v>
      </c>
      <c r="C37" s="62"/>
      <c r="D37" s="71" t="str">
        <f>'Додаток 3'!E59</f>
        <v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37" s="59">
        <f>'Додаток 3'!F59</f>
        <v>170401</v>
      </c>
      <c r="F37" s="59">
        <f>'Додаток 3'!G59</f>
        <v>170401</v>
      </c>
      <c r="G37" s="59">
        <f>'Додаток 3'!H59</f>
        <v>0</v>
      </c>
      <c r="H37" s="59">
        <f>'Додаток 3'!I59</f>
        <v>0</v>
      </c>
      <c r="I37" s="59">
        <f>'Додаток 3'!J59</f>
        <v>0</v>
      </c>
      <c r="J37" s="59">
        <f>'Додаток 3'!K59</f>
        <v>0</v>
      </c>
      <c r="K37" s="57">
        <f>'Додаток 3'!N59</f>
        <v>0</v>
      </c>
      <c r="L37" s="57">
        <f>'Додаток 3'!O59</f>
        <v>0</v>
      </c>
      <c r="M37" s="59">
        <f>'Додаток 3'!N59</f>
        <v>0</v>
      </c>
      <c r="N37" s="59">
        <f>'Додаток 3'!O59</f>
        <v>0</v>
      </c>
      <c r="O37" s="59">
        <f>'Додаток 3'!P59</f>
        <v>0</v>
      </c>
      <c r="P37" s="59">
        <f>'Додаток 3'!Q59</f>
        <v>0</v>
      </c>
      <c r="Q37" s="59">
        <f t="shared" si="1"/>
        <v>170401</v>
      </c>
    </row>
    <row r="38" spans="1:17" ht="23.25" customHeight="1" thickBot="1">
      <c r="A38" s="38"/>
      <c r="B38" s="60" t="str">
        <f>'Додаток 3'!C60</f>
        <v>3031</v>
      </c>
      <c r="C38" s="60" t="str">
        <f>'Додаток 3'!D60</f>
        <v>1030</v>
      </c>
      <c r="D38" s="61" t="str">
        <f>'Додаток 3'!E60</f>
        <v>Надання інших пільг окремим категоріям громадян відповідно до законодавства</v>
      </c>
      <c r="E38" s="57">
        <f>'Додаток 3'!F60</f>
        <v>120403</v>
      </c>
      <c r="F38" s="57">
        <f>'Додаток 3'!G60</f>
        <v>120403</v>
      </c>
      <c r="G38" s="57">
        <f>'Додаток 3'!H60</f>
        <v>0</v>
      </c>
      <c r="H38" s="57">
        <f>'Додаток 3'!I60</f>
        <v>0</v>
      </c>
      <c r="I38" s="57">
        <f>'Додаток 3'!J60</f>
        <v>0</v>
      </c>
      <c r="J38" s="57">
        <f>'Додаток 3'!K60</f>
        <v>0</v>
      </c>
      <c r="K38" s="57">
        <f>'Додаток 3'!N60</f>
        <v>0</v>
      </c>
      <c r="L38" s="57">
        <f>'Додаток 3'!O60</f>
        <v>0</v>
      </c>
      <c r="M38" s="57">
        <f>'Додаток 3'!N60</f>
        <v>0</v>
      </c>
      <c r="N38" s="57">
        <f>'Додаток 3'!O60</f>
        <v>0</v>
      </c>
      <c r="O38" s="57">
        <f>'Додаток 3'!P60</f>
        <v>0</v>
      </c>
      <c r="P38" s="57">
        <f>'Додаток 3'!Q60</f>
        <v>0</v>
      </c>
      <c r="Q38" s="57">
        <f t="shared" si="1"/>
        <v>120403</v>
      </c>
    </row>
    <row r="39" spans="1:17" ht="23.25" customHeight="1" thickBot="1">
      <c r="A39" s="38"/>
      <c r="B39" s="60"/>
      <c r="C39" s="60"/>
      <c r="D39" s="61" t="s">
        <v>9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ht="27" customHeight="1" thickBot="1">
      <c r="A40" s="38"/>
      <c r="B40" s="38"/>
      <c r="C40" s="38"/>
      <c r="D40" s="61" t="str">
        <f>'Додаток 3'!E62</f>
        <v>за рахунок субвенції з міського бюджету на надання пільг окремим категоріям громадян відповідно до законодавства</v>
      </c>
      <c r="E40" s="57">
        <f>'Додаток 3'!F62</f>
        <v>120403</v>
      </c>
      <c r="F40" s="57">
        <f>'Додаток 3'!G62</f>
        <v>120403</v>
      </c>
      <c r="G40" s="57">
        <f>'Додаток 3'!H62</f>
        <v>0</v>
      </c>
      <c r="H40" s="57">
        <f>'Додаток 3'!I62</f>
        <v>0</v>
      </c>
      <c r="I40" s="57">
        <f>'Додаток 3'!J62</f>
        <v>0</v>
      </c>
      <c r="J40" s="57">
        <f>'Додаток 3'!K62</f>
        <v>0</v>
      </c>
      <c r="K40" s="57">
        <f>'Додаток 3'!N62</f>
        <v>0</v>
      </c>
      <c r="L40" s="57">
        <f>'Додаток 3'!O62</f>
        <v>0</v>
      </c>
      <c r="M40" s="57">
        <f>'Додаток 3'!N62</f>
        <v>0</v>
      </c>
      <c r="N40" s="57">
        <f>'Додаток 3'!O62</f>
        <v>0</v>
      </c>
      <c r="O40" s="57">
        <f>'Додаток 3'!P62</f>
        <v>0</v>
      </c>
      <c r="P40" s="57">
        <f>'Додаток 3'!Q62</f>
        <v>0</v>
      </c>
      <c r="Q40" s="57">
        <f t="shared" si="1"/>
        <v>120403</v>
      </c>
    </row>
    <row r="41" spans="1:17" ht="19.5" customHeight="1" thickBot="1">
      <c r="A41" s="40"/>
      <c r="B41" s="60" t="str">
        <f>'Додаток 3'!C63</f>
        <v>3032</v>
      </c>
      <c r="C41" s="60" t="str">
        <f>'Додаток 3'!D63</f>
        <v>1070</v>
      </c>
      <c r="D41" s="61" t="str">
        <f>'Додаток 3'!E63</f>
        <v>Надання пільг окремим категоріям громадян з оплати послуг зв'язку</v>
      </c>
      <c r="E41" s="57">
        <f>'Додаток 3'!F63</f>
        <v>49998</v>
      </c>
      <c r="F41" s="57">
        <f>'Додаток 3'!G63</f>
        <v>49998</v>
      </c>
      <c r="G41" s="57">
        <f>'Додаток 3'!H63</f>
        <v>0</v>
      </c>
      <c r="H41" s="57">
        <f>'Додаток 3'!I63</f>
        <v>0</v>
      </c>
      <c r="I41" s="57">
        <f>'Додаток 3'!J63</f>
        <v>0</v>
      </c>
      <c r="J41" s="57">
        <f>'Додаток 3'!K63</f>
        <v>0</v>
      </c>
      <c r="K41" s="57">
        <f>'Додаток 3'!N63</f>
        <v>0</v>
      </c>
      <c r="L41" s="57">
        <f>'Додаток 3'!O63</f>
        <v>0</v>
      </c>
      <c r="M41" s="57">
        <f>'Додаток 3'!N63</f>
        <v>0</v>
      </c>
      <c r="N41" s="57">
        <f>'Додаток 3'!O63</f>
        <v>0</v>
      </c>
      <c r="O41" s="57">
        <f>'Додаток 3'!P63</f>
        <v>0</v>
      </c>
      <c r="P41" s="57">
        <f>'Додаток 3'!Q63</f>
        <v>0</v>
      </c>
      <c r="Q41" s="57">
        <f t="shared" si="1"/>
        <v>49998</v>
      </c>
    </row>
    <row r="42" spans="1:17" ht="19.5" customHeight="1" thickBot="1">
      <c r="A42" s="40"/>
      <c r="B42" s="60"/>
      <c r="C42" s="60"/>
      <c r="D42" s="61" t="s">
        <v>9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24.75" customHeight="1" thickBot="1">
      <c r="A43" s="40"/>
      <c r="B43" s="40"/>
      <c r="C43" s="38"/>
      <c r="D43" s="61" t="str">
        <f>'Додаток 3'!E65</f>
        <v>за рахунок субвенції з міського бюджету на надання пільг окремим категоріям громадян відповідно до законодавства</v>
      </c>
      <c r="E43" s="57">
        <f>'Додаток 3'!F65</f>
        <v>49998</v>
      </c>
      <c r="F43" s="57">
        <f>'Додаток 3'!G65</f>
        <v>49998</v>
      </c>
      <c r="G43" s="57">
        <f>'Додаток 3'!H65</f>
        <v>0</v>
      </c>
      <c r="H43" s="57">
        <f>'Додаток 3'!I65</f>
        <v>0</v>
      </c>
      <c r="I43" s="57">
        <f>'Додаток 3'!J65</f>
        <v>0</v>
      </c>
      <c r="J43" s="57">
        <f>'Додаток 3'!K65</f>
        <v>0</v>
      </c>
      <c r="K43" s="57">
        <f>'Додаток 3'!N65</f>
        <v>0</v>
      </c>
      <c r="L43" s="57">
        <f>'Додаток 3'!O65</f>
        <v>0</v>
      </c>
      <c r="M43" s="57">
        <f>'Додаток 3'!N65</f>
        <v>0</v>
      </c>
      <c r="N43" s="57">
        <f>'Додаток 3'!O65</f>
        <v>0</v>
      </c>
      <c r="O43" s="57">
        <f>'Додаток 3'!P65</f>
        <v>0</v>
      </c>
      <c r="P43" s="57">
        <f>'Додаток 3'!Q65</f>
        <v>0</v>
      </c>
      <c r="Q43" s="57">
        <f t="shared" si="1"/>
        <v>49998</v>
      </c>
    </row>
    <row r="44" spans="1:17" s="30" customFormat="1" ht="33" customHeight="1" thickBot="1">
      <c r="A44" s="40"/>
      <c r="B44" s="56" t="s">
        <v>116</v>
      </c>
      <c r="C44" s="47"/>
      <c r="D44" s="87" t="s">
        <v>141</v>
      </c>
      <c r="E44" s="59">
        <f>E45+E48+E51+E54+E57+E60+E63</f>
        <v>39815207</v>
      </c>
      <c r="F44" s="59">
        <f>F45+F48+F51+F54+F57+F60+F63</f>
        <v>39815207</v>
      </c>
      <c r="G44" s="57">
        <f aca="true" t="shared" si="9" ref="G44:P44">G45+G48+G51+G54+G57+G60+G63</f>
        <v>0</v>
      </c>
      <c r="H44" s="57">
        <f t="shared" si="9"/>
        <v>0</v>
      </c>
      <c r="I44" s="57">
        <f t="shared" si="9"/>
        <v>0</v>
      </c>
      <c r="J44" s="57">
        <f t="shared" si="9"/>
        <v>0</v>
      </c>
      <c r="K44" s="57">
        <f>'Додаток 3'!N66</f>
        <v>0</v>
      </c>
      <c r="L44" s="57">
        <f>'Додаток 3'!O66</f>
        <v>0</v>
      </c>
      <c r="M44" s="57">
        <f t="shared" si="9"/>
        <v>0</v>
      </c>
      <c r="N44" s="57">
        <f t="shared" si="9"/>
        <v>0</v>
      </c>
      <c r="O44" s="57">
        <f t="shared" si="9"/>
        <v>0</v>
      </c>
      <c r="P44" s="57">
        <f t="shared" si="9"/>
        <v>0</v>
      </c>
      <c r="Q44" s="57">
        <f t="shared" si="1"/>
        <v>39815207</v>
      </c>
    </row>
    <row r="45" spans="1:17" ht="21" customHeight="1" thickBot="1">
      <c r="A45" s="38"/>
      <c r="B45" s="38" t="s">
        <v>40</v>
      </c>
      <c r="C45" s="38" t="s">
        <v>13</v>
      </c>
      <c r="D45" s="82" t="str">
        <f>'Додаток 3'!E67</f>
        <v>Надання допомоги у зв'язку з вагітністю і пологами</v>
      </c>
      <c r="E45" s="57">
        <f>'Додаток 3'!F67</f>
        <v>436802</v>
      </c>
      <c r="F45" s="57">
        <f>'Додаток 3'!G67</f>
        <v>436802</v>
      </c>
      <c r="G45" s="57">
        <f>'Додаток 3'!H67</f>
        <v>0</v>
      </c>
      <c r="H45" s="57">
        <f>'Додаток 3'!I67</f>
        <v>0</v>
      </c>
      <c r="I45" s="57">
        <f>'Додаток 3'!J67</f>
        <v>0</v>
      </c>
      <c r="J45" s="57">
        <f>'Додаток 3'!K67</f>
        <v>0</v>
      </c>
      <c r="K45" s="57">
        <f>'Додаток 3'!N67</f>
        <v>0</v>
      </c>
      <c r="L45" s="57">
        <f>'Додаток 3'!O67</f>
        <v>0</v>
      </c>
      <c r="M45" s="57">
        <f>'Додаток 3'!N67</f>
        <v>0</v>
      </c>
      <c r="N45" s="57">
        <f>'Додаток 3'!O67</f>
        <v>0</v>
      </c>
      <c r="O45" s="57">
        <f>'Додаток 3'!P67</f>
        <v>0</v>
      </c>
      <c r="P45" s="57">
        <f>'Додаток 3'!Q67</f>
        <v>0</v>
      </c>
      <c r="Q45" s="57">
        <f t="shared" si="1"/>
        <v>436802</v>
      </c>
    </row>
    <row r="46" spans="1:17" ht="21" customHeight="1" thickBot="1">
      <c r="A46" s="38"/>
      <c r="B46" s="38"/>
      <c r="C46" s="38"/>
      <c r="D46" s="61" t="s">
        <v>9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132" customHeight="1" thickBot="1">
      <c r="A47" s="38"/>
      <c r="B47" s="38"/>
      <c r="C47" s="46"/>
      <c r="D47" s="82" t="str">
        <f>'Додаток 3'!E69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7" s="57">
        <f>'Додаток 3'!F69</f>
        <v>436802</v>
      </c>
      <c r="F47" s="57">
        <f>'Додаток 3'!G69</f>
        <v>436802</v>
      </c>
      <c r="G47" s="57">
        <f>'Додаток 3'!H69</f>
        <v>0</v>
      </c>
      <c r="H47" s="57">
        <f>'Додаток 3'!I69</f>
        <v>0</v>
      </c>
      <c r="I47" s="57">
        <f>'Додаток 3'!J69</f>
        <v>0</v>
      </c>
      <c r="J47" s="57">
        <f>'Додаток 3'!K69</f>
        <v>0</v>
      </c>
      <c r="K47" s="57">
        <f>'Додаток 3'!N69</f>
        <v>0</v>
      </c>
      <c r="L47" s="57">
        <f>'Додаток 3'!O69</f>
        <v>0</v>
      </c>
      <c r="M47" s="57">
        <f>'Додаток 3'!N69</f>
        <v>0</v>
      </c>
      <c r="N47" s="57">
        <f>'Додаток 3'!O69</f>
        <v>0</v>
      </c>
      <c r="O47" s="57">
        <f>'Додаток 3'!P69</f>
        <v>0</v>
      </c>
      <c r="P47" s="57">
        <f>'Додаток 3'!Q69</f>
        <v>0</v>
      </c>
      <c r="Q47" s="57">
        <f t="shared" si="1"/>
        <v>436802</v>
      </c>
    </row>
    <row r="48" spans="1:17" ht="25.5" customHeight="1" thickBot="1">
      <c r="A48" s="38"/>
      <c r="B48" s="38" t="s">
        <v>143</v>
      </c>
      <c r="C48" s="38" t="s">
        <v>13</v>
      </c>
      <c r="D48" s="82" t="str">
        <f>'Додаток 3'!E70</f>
        <v>Надання допомоги при усиновленні дитини</v>
      </c>
      <c r="E48" s="57">
        <f>'Додаток 3'!F70</f>
        <v>166823</v>
      </c>
      <c r="F48" s="57">
        <f>'Додаток 3'!G70</f>
        <v>166823</v>
      </c>
      <c r="G48" s="57">
        <f>'Додаток 3'!H70</f>
        <v>0</v>
      </c>
      <c r="H48" s="57">
        <f>'Додаток 3'!I70</f>
        <v>0</v>
      </c>
      <c r="I48" s="57">
        <f>'Додаток 3'!J70</f>
        <v>0</v>
      </c>
      <c r="J48" s="57">
        <f>'Додаток 3'!K70</f>
        <v>0</v>
      </c>
      <c r="K48" s="57">
        <f>'Додаток 3'!N70</f>
        <v>0</v>
      </c>
      <c r="L48" s="57">
        <f>'Додаток 3'!O70</f>
        <v>0</v>
      </c>
      <c r="M48" s="57">
        <f>'Додаток 3'!N70</f>
        <v>0</v>
      </c>
      <c r="N48" s="57">
        <f>'Додаток 3'!O70</f>
        <v>0</v>
      </c>
      <c r="O48" s="57">
        <f>'Додаток 3'!P70</f>
        <v>0</v>
      </c>
      <c r="P48" s="57">
        <f>'Додаток 3'!Q70</f>
        <v>0</v>
      </c>
      <c r="Q48" s="57">
        <f t="shared" si="1"/>
        <v>166823</v>
      </c>
    </row>
    <row r="49" spans="1:17" ht="19.5" customHeight="1" thickBot="1">
      <c r="A49" s="38"/>
      <c r="B49" s="38"/>
      <c r="C49" s="38"/>
      <c r="D49" s="61" t="s">
        <v>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ht="129" customHeight="1" thickBot="1">
      <c r="A50" s="38"/>
      <c r="B50" s="38"/>
      <c r="C50" s="46"/>
      <c r="D50" s="82" t="str">
        <f>'Додаток 3'!E72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0" s="57">
        <f>'Додаток 3'!F72</f>
        <v>166823</v>
      </c>
      <c r="F50" s="57">
        <f>'Додаток 3'!G72</f>
        <v>166823</v>
      </c>
      <c r="G50" s="57">
        <f>'Додаток 3'!H72</f>
        <v>0</v>
      </c>
      <c r="H50" s="57">
        <f>'Додаток 3'!I72</f>
        <v>0</v>
      </c>
      <c r="I50" s="57">
        <f>'Додаток 3'!J72</f>
        <v>0</v>
      </c>
      <c r="J50" s="57">
        <f>'Додаток 3'!K72</f>
        <v>0</v>
      </c>
      <c r="K50" s="57">
        <f>'Додаток 3'!N72</f>
        <v>0</v>
      </c>
      <c r="L50" s="57">
        <f>'Додаток 3'!O72</f>
        <v>0</v>
      </c>
      <c r="M50" s="57">
        <f>'Додаток 3'!N72</f>
        <v>0</v>
      </c>
      <c r="N50" s="57">
        <f>'Додаток 3'!O72</f>
        <v>0</v>
      </c>
      <c r="O50" s="57">
        <f>'Додаток 3'!P72</f>
        <v>0</v>
      </c>
      <c r="P50" s="57">
        <f>'Додаток 3'!Q72</f>
        <v>0</v>
      </c>
      <c r="Q50" s="57">
        <f t="shared" si="1"/>
        <v>166823</v>
      </c>
    </row>
    <row r="51" spans="1:17" ht="22.5" customHeight="1" thickBot="1">
      <c r="A51" s="38"/>
      <c r="B51" s="38" t="s">
        <v>41</v>
      </c>
      <c r="C51" s="38" t="s">
        <v>13</v>
      </c>
      <c r="D51" s="82" t="str">
        <f>'Додаток 3'!E73</f>
        <v>Надання допомоги при народженні дитини</v>
      </c>
      <c r="E51" s="57">
        <f>'Додаток 3'!F73</f>
        <v>25028748</v>
      </c>
      <c r="F51" s="57">
        <f>'Додаток 3'!G73</f>
        <v>25028748</v>
      </c>
      <c r="G51" s="57">
        <f>'Додаток 3'!H73</f>
        <v>0</v>
      </c>
      <c r="H51" s="57">
        <f>'Додаток 3'!I73</f>
        <v>0</v>
      </c>
      <c r="I51" s="57">
        <f>'Додаток 3'!J73</f>
        <v>0</v>
      </c>
      <c r="J51" s="57">
        <f>'Додаток 3'!K73</f>
        <v>0</v>
      </c>
      <c r="K51" s="57">
        <f>'Додаток 3'!N73</f>
        <v>0</v>
      </c>
      <c r="L51" s="57">
        <f>'Додаток 3'!O73</f>
        <v>0</v>
      </c>
      <c r="M51" s="57">
        <f>'Додаток 3'!N73</f>
        <v>0</v>
      </c>
      <c r="N51" s="57">
        <f>'Додаток 3'!O73</f>
        <v>0</v>
      </c>
      <c r="O51" s="57">
        <f>'Додаток 3'!P73</f>
        <v>0</v>
      </c>
      <c r="P51" s="57">
        <f>'Додаток 3'!Q73</f>
        <v>0</v>
      </c>
      <c r="Q51" s="57">
        <f t="shared" si="1"/>
        <v>25028748</v>
      </c>
    </row>
    <row r="52" spans="1:17" ht="22.5" customHeight="1" thickBot="1">
      <c r="A52" s="38"/>
      <c r="B52" s="38"/>
      <c r="C52" s="38"/>
      <c r="D52" s="61" t="s">
        <v>9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27.5" customHeight="1" thickBot="1">
      <c r="A53" s="38"/>
      <c r="B53" s="38"/>
      <c r="C53" s="46"/>
      <c r="D53" s="82" t="str">
        <f>'Додаток 3'!E75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57">
        <f>'Додаток 3'!F75</f>
        <v>25028748</v>
      </c>
      <c r="F53" s="57">
        <f>'Додаток 3'!G75</f>
        <v>25028748</v>
      </c>
      <c r="G53" s="57">
        <f>'Додаток 3'!H75</f>
        <v>0</v>
      </c>
      <c r="H53" s="57">
        <f>'Додаток 3'!I75</f>
        <v>0</v>
      </c>
      <c r="I53" s="57">
        <f>'Додаток 3'!J75</f>
        <v>0</v>
      </c>
      <c r="J53" s="57">
        <f>'Додаток 3'!K75</f>
        <v>0</v>
      </c>
      <c r="K53" s="57">
        <f>'Додаток 3'!N75</f>
        <v>0</v>
      </c>
      <c r="L53" s="57">
        <f>'Додаток 3'!O75</f>
        <v>0</v>
      </c>
      <c r="M53" s="57">
        <f>'Додаток 3'!N75</f>
        <v>0</v>
      </c>
      <c r="N53" s="57">
        <f>'Додаток 3'!O75</f>
        <v>0</v>
      </c>
      <c r="O53" s="57">
        <f>'Додаток 3'!P75</f>
        <v>0</v>
      </c>
      <c r="P53" s="57">
        <f>'Додаток 3'!Q75</f>
        <v>0</v>
      </c>
      <c r="Q53" s="57">
        <f t="shared" si="1"/>
        <v>25028748</v>
      </c>
    </row>
    <row r="54" spans="1:17" ht="21" customHeight="1" thickBot="1">
      <c r="A54" s="38"/>
      <c r="B54" s="38" t="s">
        <v>42</v>
      </c>
      <c r="C54" s="38" t="s">
        <v>13</v>
      </c>
      <c r="D54" s="82" t="str">
        <f>'Додаток 3'!E76</f>
        <v>Надання допомоги на дітей, над якими встановлено опіку чи піклування</v>
      </c>
      <c r="E54" s="57">
        <f>'Додаток 3'!F76</f>
        <v>2657477</v>
      </c>
      <c r="F54" s="57">
        <f>'Додаток 3'!G76</f>
        <v>2657477</v>
      </c>
      <c r="G54" s="57">
        <f>'Додаток 3'!H76</f>
        <v>0</v>
      </c>
      <c r="H54" s="57">
        <f>'Додаток 3'!I76</f>
        <v>0</v>
      </c>
      <c r="I54" s="57">
        <f>'Додаток 3'!J76</f>
        <v>0</v>
      </c>
      <c r="J54" s="57">
        <f>'Додаток 3'!K76</f>
        <v>0</v>
      </c>
      <c r="K54" s="57">
        <f>'Додаток 3'!N76</f>
        <v>0</v>
      </c>
      <c r="L54" s="57">
        <f>'Додаток 3'!O76</f>
        <v>0</v>
      </c>
      <c r="M54" s="57">
        <f>'Додаток 3'!N76</f>
        <v>0</v>
      </c>
      <c r="N54" s="57">
        <f>'Додаток 3'!O76</f>
        <v>0</v>
      </c>
      <c r="O54" s="57">
        <f>'Додаток 3'!P76</f>
        <v>0</v>
      </c>
      <c r="P54" s="57">
        <f>'Додаток 3'!Q76</f>
        <v>0</v>
      </c>
      <c r="Q54" s="57">
        <f t="shared" si="1"/>
        <v>2657477</v>
      </c>
    </row>
    <row r="55" spans="1:17" ht="21" customHeight="1" thickBot="1">
      <c r="A55" s="38"/>
      <c r="B55" s="38"/>
      <c r="C55" s="38"/>
      <c r="D55" s="61" t="s">
        <v>9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133.5" customHeight="1" thickBot="1">
      <c r="A56" s="38"/>
      <c r="B56" s="38"/>
      <c r="C56" s="38"/>
      <c r="D56" s="82" t="str">
        <f>'Додаток 3'!E78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6" s="57">
        <f>'Додаток 3'!F78</f>
        <v>2657477</v>
      </c>
      <c r="F56" s="57">
        <f>'Додаток 3'!G78</f>
        <v>2657477</v>
      </c>
      <c r="G56" s="57">
        <f>'Додаток 3'!H78</f>
        <v>0</v>
      </c>
      <c r="H56" s="57">
        <f>'Додаток 3'!I78</f>
        <v>0</v>
      </c>
      <c r="I56" s="57">
        <f>'Додаток 3'!J78</f>
        <v>0</v>
      </c>
      <c r="J56" s="57">
        <f>'Додаток 3'!K78</f>
        <v>0</v>
      </c>
      <c r="K56" s="57">
        <f>'Додаток 3'!N78</f>
        <v>0</v>
      </c>
      <c r="L56" s="57">
        <f>'Додаток 3'!O78</f>
        <v>0</v>
      </c>
      <c r="M56" s="57">
        <f>'Додаток 3'!N78</f>
        <v>0</v>
      </c>
      <c r="N56" s="57">
        <f>'Додаток 3'!O78</f>
        <v>0</v>
      </c>
      <c r="O56" s="57">
        <f>'Додаток 3'!P78</f>
        <v>0</v>
      </c>
      <c r="P56" s="57">
        <f>'Додаток 3'!Q78</f>
        <v>0</v>
      </c>
      <c r="Q56" s="57">
        <f t="shared" si="1"/>
        <v>2657477</v>
      </c>
    </row>
    <row r="57" spans="1:17" ht="20.25" customHeight="1" thickBot="1">
      <c r="A57" s="38"/>
      <c r="B57" s="38" t="s">
        <v>44</v>
      </c>
      <c r="C57" s="38" t="s">
        <v>13</v>
      </c>
      <c r="D57" s="82" t="str">
        <f>'Додаток 3'!E79</f>
        <v>Надання допомоги на дітей одиноким матерям</v>
      </c>
      <c r="E57" s="57">
        <f>'Додаток 3'!F79</f>
        <v>6593909</v>
      </c>
      <c r="F57" s="57">
        <f>'Додаток 3'!G79</f>
        <v>6593909</v>
      </c>
      <c r="G57" s="57">
        <f>'Додаток 3'!H79</f>
        <v>0</v>
      </c>
      <c r="H57" s="57">
        <f>'Додаток 3'!I79</f>
        <v>0</v>
      </c>
      <c r="I57" s="57">
        <f>'Додаток 3'!J79</f>
        <v>0</v>
      </c>
      <c r="J57" s="57">
        <f>'Додаток 3'!K79</f>
        <v>0</v>
      </c>
      <c r="K57" s="57">
        <f>'Додаток 3'!N79</f>
        <v>0</v>
      </c>
      <c r="L57" s="57">
        <f>'Додаток 3'!O79</f>
        <v>0</v>
      </c>
      <c r="M57" s="57">
        <f>'Додаток 3'!N79</f>
        <v>0</v>
      </c>
      <c r="N57" s="57">
        <f>'Додаток 3'!O79</f>
        <v>0</v>
      </c>
      <c r="O57" s="57">
        <f>'Додаток 3'!P79</f>
        <v>0</v>
      </c>
      <c r="P57" s="57">
        <f>'Додаток 3'!Q79</f>
        <v>0</v>
      </c>
      <c r="Q57" s="57">
        <f t="shared" si="1"/>
        <v>6593909</v>
      </c>
    </row>
    <row r="58" spans="1:17" ht="20.25" customHeight="1" thickBot="1">
      <c r="A58" s="38"/>
      <c r="B58" s="38"/>
      <c r="C58" s="38"/>
      <c r="D58" s="61" t="s">
        <v>9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ht="129.75" customHeight="1" thickBot="1">
      <c r="A59" s="38"/>
      <c r="B59" s="38"/>
      <c r="C59" s="38"/>
      <c r="D59" s="82" t="str">
        <f>'Додаток 3'!E81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57">
        <f>'Додаток 3'!F81</f>
        <v>6593909</v>
      </c>
      <c r="F59" s="57">
        <f>'Додаток 3'!G81</f>
        <v>6593909</v>
      </c>
      <c r="G59" s="57">
        <f>'Додаток 3'!H81</f>
        <v>0</v>
      </c>
      <c r="H59" s="57">
        <f>'Додаток 3'!I81</f>
        <v>0</v>
      </c>
      <c r="I59" s="57">
        <f>'Додаток 3'!J81</f>
        <v>0</v>
      </c>
      <c r="J59" s="57">
        <f>'Додаток 3'!K81</f>
        <v>0</v>
      </c>
      <c r="K59" s="57">
        <f>'Додаток 3'!N81</f>
        <v>0</v>
      </c>
      <c r="L59" s="57">
        <f>'Додаток 3'!O81</f>
        <v>0</v>
      </c>
      <c r="M59" s="57">
        <f>'Додаток 3'!N81</f>
        <v>0</v>
      </c>
      <c r="N59" s="57">
        <f>'Додаток 3'!O81</f>
        <v>0</v>
      </c>
      <c r="O59" s="57">
        <f>'Додаток 3'!P81</f>
        <v>0</v>
      </c>
      <c r="P59" s="57">
        <f>'Додаток 3'!Q81</f>
        <v>0</v>
      </c>
      <c r="Q59" s="57">
        <f t="shared" si="1"/>
        <v>6593909</v>
      </c>
    </row>
    <row r="60" spans="1:17" ht="21.75" customHeight="1" thickBot="1">
      <c r="A60" s="38"/>
      <c r="B60" s="38" t="s">
        <v>46</v>
      </c>
      <c r="C60" s="38" t="s">
        <v>13</v>
      </c>
      <c r="D60" s="82" t="str">
        <f>'Додаток 3'!E82</f>
        <v>Надання тимчасової державної допомоги дітям</v>
      </c>
      <c r="E60" s="57">
        <f>'Додаток 3'!F82</f>
        <v>199686</v>
      </c>
      <c r="F60" s="57">
        <f>'Додаток 3'!G82</f>
        <v>199686</v>
      </c>
      <c r="G60" s="57">
        <f>'Додаток 3'!H82</f>
        <v>0</v>
      </c>
      <c r="H60" s="57">
        <f>'Додаток 3'!I82</f>
        <v>0</v>
      </c>
      <c r="I60" s="57">
        <f>'Додаток 3'!J82</f>
        <v>0</v>
      </c>
      <c r="J60" s="57">
        <f>'Додаток 3'!K82</f>
        <v>0</v>
      </c>
      <c r="K60" s="57">
        <f>'Додаток 3'!N82</f>
        <v>0</v>
      </c>
      <c r="L60" s="57">
        <f>'Додаток 3'!O82</f>
        <v>0</v>
      </c>
      <c r="M60" s="57">
        <f>'Додаток 3'!N82</f>
        <v>0</v>
      </c>
      <c r="N60" s="57">
        <f>'Додаток 3'!O82</f>
        <v>0</v>
      </c>
      <c r="O60" s="57">
        <f>'Додаток 3'!P82</f>
        <v>0</v>
      </c>
      <c r="P60" s="57">
        <f>'Додаток 3'!Q82</f>
        <v>0</v>
      </c>
      <c r="Q60" s="57">
        <f t="shared" si="1"/>
        <v>199686</v>
      </c>
    </row>
    <row r="61" spans="1:17" ht="21.75" customHeight="1" thickBot="1">
      <c r="A61" s="38"/>
      <c r="B61" s="38"/>
      <c r="C61" s="38"/>
      <c r="D61" s="61" t="s">
        <v>9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ht="133.5" customHeight="1" thickBot="1">
      <c r="A62" s="38"/>
      <c r="B62" s="38"/>
      <c r="C62" s="46"/>
      <c r="D62" s="82" t="str">
        <f>'Додаток 3'!E84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2" s="57">
        <f>'Додаток 3'!F84</f>
        <v>199686</v>
      </c>
      <c r="F62" s="57">
        <f>'Додаток 3'!G84</f>
        <v>199686</v>
      </c>
      <c r="G62" s="57">
        <f>'Додаток 3'!H84</f>
        <v>0</v>
      </c>
      <c r="H62" s="57">
        <f>'Додаток 3'!I84</f>
        <v>0</v>
      </c>
      <c r="I62" s="57">
        <f>'Додаток 3'!J84</f>
        <v>0</v>
      </c>
      <c r="J62" s="57">
        <f>'Додаток 3'!K84</f>
        <v>0</v>
      </c>
      <c r="K62" s="57">
        <f>'Додаток 3'!N84</f>
        <v>0</v>
      </c>
      <c r="L62" s="57">
        <f>'Додаток 3'!O84</f>
        <v>0</v>
      </c>
      <c r="M62" s="57">
        <f>'Додаток 3'!N84</f>
        <v>0</v>
      </c>
      <c r="N62" s="57">
        <f>'Додаток 3'!O84</f>
        <v>0</v>
      </c>
      <c r="O62" s="57">
        <f>'Додаток 3'!P84</f>
        <v>0</v>
      </c>
      <c r="P62" s="57">
        <f>'Додаток 3'!Q84</f>
        <v>0</v>
      </c>
      <c r="Q62" s="57">
        <f t="shared" si="1"/>
        <v>199686</v>
      </c>
    </row>
    <row r="63" spans="1:17" ht="17.25" customHeight="1" thickBot="1">
      <c r="A63" s="38"/>
      <c r="B63" s="38" t="s">
        <v>48</v>
      </c>
      <c r="C63" s="38" t="s">
        <v>13</v>
      </c>
      <c r="D63" s="82" t="str">
        <f>'Додаток 3'!E85</f>
        <v>Надання державної соціальної допомоги малозабезпеченим сім’ям</v>
      </c>
      <c r="E63" s="57">
        <f>'Додаток 3'!F85</f>
        <v>4731762</v>
      </c>
      <c r="F63" s="57">
        <f>'Додаток 3'!G85</f>
        <v>4731762</v>
      </c>
      <c r="G63" s="57">
        <f>'Додаток 3'!H85</f>
        <v>0</v>
      </c>
      <c r="H63" s="57">
        <f>'Додаток 3'!I85</f>
        <v>0</v>
      </c>
      <c r="I63" s="57">
        <f>'Додаток 3'!J85</f>
        <v>0</v>
      </c>
      <c r="J63" s="57">
        <f>'Додаток 3'!K85</f>
        <v>0</v>
      </c>
      <c r="K63" s="57">
        <f>'Додаток 3'!N85</f>
        <v>0</v>
      </c>
      <c r="L63" s="57">
        <f>'Додаток 3'!O85</f>
        <v>0</v>
      </c>
      <c r="M63" s="57">
        <f>'Додаток 3'!N85</f>
        <v>0</v>
      </c>
      <c r="N63" s="57">
        <f>'Додаток 3'!O85</f>
        <v>0</v>
      </c>
      <c r="O63" s="57">
        <f>'Додаток 3'!P85</f>
        <v>0</v>
      </c>
      <c r="P63" s="57">
        <f>'Додаток 3'!Q85</f>
        <v>0</v>
      </c>
      <c r="Q63" s="57">
        <f t="shared" si="1"/>
        <v>4731762</v>
      </c>
    </row>
    <row r="64" spans="1:17" ht="20.25" customHeight="1" thickBot="1">
      <c r="A64" s="38"/>
      <c r="B64" s="38"/>
      <c r="C64" s="38"/>
      <c r="D64" s="61" t="s">
        <v>9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ht="131.25" customHeight="1" thickBot="1">
      <c r="A65" s="38"/>
      <c r="B65" s="38"/>
      <c r="C65" s="46"/>
      <c r="D65" s="82" t="str">
        <f>'Додаток 3'!E87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57">
        <f>'Додаток 3'!F87</f>
        <v>4731762</v>
      </c>
      <c r="F65" s="57">
        <f>'Додаток 3'!G87</f>
        <v>4731762</v>
      </c>
      <c r="G65" s="57">
        <f>'Додаток 3'!H87</f>
        <v>0</v>
      </c>
      <c r="H65" s="57">
        <f>'Додаток 3'!I87</f>
        <v>0</v>
      </c>
      <c r="I65" s="57">
        <f>'Додаток 3'!J87</f>
        <v>0</v>
      </c>
      <c r="J65" s="57">
        <f>'Додаток 3'!K87</f>
        <v>0</v>
      </c>
      <c r="K65" s="57">
        <f>'Додаток 3'!N87</f>
        <v>0</v>
      </c>
      <c r="L65" s="57">
        <f>'Додаток 3'!O87</f>
        <v>0</v>
      </c>
      <c r="M65" s="57">
        <f>'Додаток 3'!N87</f>
        <v>0</v>
      </c>
      <c r="N65" s="57">
        <f>'Додаток 3'!O87</f>
        <v>0</v>
      </c>
      <c r="O65" s="57">
        <f>'Додаток 3'!P87</f>
        <v>0</v>
      </c>
      <c r="P65" s="57">
        <f>'Додаток 3'!Q87</f>
        <v>0</v>
      </c>
      <c r="Q65" s="57">
        <f t="shared" si="1"/>
        <v>4731762</v>
      </c>
    </row>
    <row r="66" spans="1:17" ht="85.5" customHeight="1" thickBot="1">
      <c r="A66" s="38"/>
      <c r="B66" s="38" t="s">
        <v>52</v>
      </c>
      <c r="C66" s="38"/>
      <c r="D66" s="82" t="str">
        <f>'Додаток 3'!E88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66" s="57">
        <f aca="true" t="shared" si="10" ref="E66:J66">E67+E70+E73+E76+E79</f>
        <v>15999593</v>
      </c>
      <c r="F66" s="57">
        <f t="shared" si="10"/>
        <v>15999593</v>
      </c>
      <c r="G66" s="57">
        <f t="shared" si="10"/>
        <v>0</v>
      </c>
      <c r="H66" s="57">
        <f t="shared" si="10"/>
        <v>0</v>
      </c>
      <c r="I66" s="57">
        <f t="shared" si="10"/>
        <v>0</v>
      </c>
      <c r="J66" s="57">
        <f t="shared" si="10"/>
        <v>0</v>
      </c>
      <c r="K66" s="57">
        <f>'Додаток 3'!N88</f>
        <v>0</v>
      </c>
      <c r="L66" s="57">
        <f>'Додаток 3'!O88</f>
        <v>0</v>
      </c>
      <c r="M66" s="57">
        <f>M67+M70+M73+M76+M79</f>
        <v>0</v>
      </c>
      <c r="N66" s="57">
        <f>N67+N70+N73+N76+N79</f>
        <v>0</v>
      </c>
      <c r="O66" s="57">
        <f>O67+O70+O73+O76+O79</f>
        <v>0</v>
      </c>
      <c r="P66" s="57">
        <f>P67+P70+P73+P76+P79</f>
        <v>0</v>
      </c>
      <c r="Q66" s="57">
        <f t="shared" si="1"/>
        <v>15999593</v>
      </c>
    </row>
    <row r="67" spans="1:17" ht="33.75" customHeight="1" thickBot="1">
      <c r="A67" s="38"/>
      <c r="B67" s="38" t="s">
        <v>148</v>
      </c>
      <c r="C67" s="38" t="s">
        <v>21</v>
      </c>
      <c r="D67" s="82" t="str">
        <f>'Додаток 3'!E89</f>
        <v>Надання державної соціальної допомоги особам з інвалідністю з дитинства та дітям з інвалідністю</v>
      </c>
      <c r="E67" s="57">
        <f>'Додаток 3'!F89</f>
        <v>10994902</v>
      </c>
      <c r="F67" s="57">
        <f>'Додаток 3'!G89</f>
        <v>10994902</v>
      </c>
      <c r="G67" s="57">
        <f>'Додаток 3'!H89</f>
        <v>0</v>
      </c>
      <c r="H67" s="57">
        <f>'Додаток 3'!I89</f>
        <v>0</v>
      </c>
      <c r="I67" s="57">
        <f>'Додаток 3'!J89</f>
        <v>0</v>
      </c>
      <c r="J67" s="57">
        <f>'Додаток 3'!K89</f>
        <v>0</v>
      </c>
      <c r="K67" s="57">
        <f>'Додаток 3'!N89</f>
        <v>0</v>
      </c>
      <c r="L67" s="57">
        <f>'Додаток 3'!O89</f>
        <v>0</v>
      </c>
      <c r="M67" s="57">
        <f>'Додаток 3'!N89</f>
        <v>0</v>
      </c>
      <c r="N67" s="57">
        <f>'Додаток 3'!O89</f>
        <v>0</v>
      </c>
      <c r="O67" s="57">
        <f>'Додаток 3'!P89</f>
        <v>0</v>
      </c>
      <c r="P67" s="57">
        <f>'Додаток 3'!Q89</f>
        <v>0</v>
      </c>
      <c r="Q67" s="57">
        <f t="shared" si="1"/>
        <v>10994902</v>
      </c>
    </row>
    <row r="68" spans="1:17" ht="24.75" customHeight="1" thickBot="1">
      <c r="A68" s="38"/>
      <c r="B68" s="38"/>
      <c r="C68" s="38"/>
      <c r="D68" s="61" t="s">
        <v>9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ht="135" customHeight="1" thickBot="1">
      <c r="A69" s="38"/>
      <c r="B69" s="38"/>
      <c r="C69" s="46"/>
      <c r="D69" s="82" t="str">
        <f>'Додаток 3'!E91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9" s="57">
        <f>'Додаток 3'!F91</f>
        <v>10994902</v>
      </c>
      <c r="F69" s="57">
        <f>'Додаток 3'!G91</f>
        <v>10994902</v>
      </c>
      <c r="G69" s="57">
        <f>'Додаток 3'!H91</f>
        <v>0</v>
      </c>
      <c r="H69" s="57">
        <f>'Додаток 3'!I91</f>
        <v>0</v>
      </c>
      <c r="I69" s="57">
        <f>'Додаток 3'!J91</f>
        <v>0</v>
      </c>
      <c r="J69" s="57">
        <f>'Додаток 3'!K91</f>
        <v>0</v>
      </c>
      <c r="K69" s="57">
        <f>'Додаток 3'!N91</f>
        <v>0</v>
      </c>
      <c r="L69" s="57">
        <f>'Додаток 3'!O91</f>
        <v>0</v>
      </c>
      <c r="M69" s="57">
        <f>'Додаток 3'!N91</f>
        <v>0</v>
      </c>
      <c r="N69" s="57">
        <f>'Додаток 3'!O91</f>
        <v>0</v>
      </c>
      <c r="O69" s="57">
        <f>'Додаток 3'!P91</f>
        <v>0</v>
      </c>
      <c r="P69" s="57">
        <f>'Додаток 3'!Q91</f>
        <v>0</v>
      </c>
      <c r="Q69" s="57">
        <f t="shared" si="1"/>
        <v>10994902</v>
      </c>
    </row>
    <row r="70" spans="1:17" s="30" customFormat="1" ht="38.25" customHeight="1" thickBot="1">
      <c r="A70" s="41"/>
      <c r="B70" s="40" t="s">
        <v>151</v>
      </c>
      <c r="C70" s="38" t="s">
        <v>21</v>
      </c>
      <c r="D70" s="82" t="str">
        <f>'Додаток 3'!E92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70" s="57">
        <f>'Додаток 3'!F92</f>
        <v>2822592</v>
      </c>
      <c r="F70" s="57">
        <f>'Додаток 3'!G92</f>
        <v>2822592</v>
      </c>
      <c r="G70" s="57">
        <f>'Додаток 3'!H92</f>
        <v>0</v>
      </c>
      <c r="H70" s="57">
        <f>'Додаток 3'!I92</f>
        <v>0</v>
      </c>
      <c r="I70" s="57">
        <f>'Додаток 3'!J92</f>
        <v>0</v>
      </c>
      <c r="J70" s="57">
        <f>'Додаток 3'!K92</f>
        <v>0</v>
      </c>
      <c r="K70" s="57">
        <f>'Додаток 3'!N92</f>
        <v>0</v>
      </c>
      <c r="L70" s="57">
        <f>'Додаток 3'!O92</f>
        <v>0</v>
      </c>
      <c r="M70" s="57">
        <f>'Додаток 3'!N92</f>
        <v>0</v>
      </c>
      <c r="N70" s="57">
        <f>'Додаток 3'!O92</f>
        <v>0</v>
      </c>
      <c r="O70" s="57">
        <f>'Додаток 3'!P92</f>
        <v>0</v>
      </c>
      <c r="P70" s="57">
        <f>'Додаток 3'!Q92</f>
        <v>0</v>
      </c>
      <c r="Q70" s="57">
        <f t="shared" si="1"/>
        <v>2822592</v>
      </c>
    </row>
    <row r="71" spans="1:17" s="30" customFormat="1" ht="27" customHeight="1" thickBot="1">
      <c r="A71" s="41"/>
      <c r="B71" s="40"/>
      <c r="C71" s="38"/>
      <c r="D71" s="61" t="s">
        <v>9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ht="134.25" customHeight="1" thickBot="1">
      <c r="A72" s="41"/>
      <c r="B72" s="35"/>
      <c r="C72" s="46"/>
      <c r="D72" s="82" t="str">
        <f>'Додаток 3'!E94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2" s="57">
        <f>'Додаток 3'!F94</f>
        <v>2822592</v>
      </c>
      <c r="F72" s="57">
        <f>'Додаток 3'!G94</f>
        <v>2822592</v>
      </c>
      <c r="G72" s="57">
        <f>'Додаток 3'!H94</f>
        <v>0</v>
      </c>
      <c r="H72" s="57">
        <f>'Додаток 3'!I94</f>
        <v>0</v>
      </c>
      <c r="I72" s="57">
        <f>'Додаток 3'!J94</f>
        <v>0</v>
      </c>
      <c r="J72" s="57">
        <f>'Додаток 3'!K94</f>
        <v>0</v>
      </c>
      <c r="K72" s="57">
        <f>'Додаток 3'!N94</f>
        <v>0</v>
      </c>
      <c r="L72" s="57">
        <f>'Додаток 3'!O94</f>
        <v>0</v>
      </c>
      <c r="M72" s="57">
        <f>'Додаток 3'!N94</f>
        <v>0</v>
      </c>
      <c r="N72" s="57">
        <f>'Додаток 3'!O94</f>
        <v>0</v>
      </c>
      <c r="O72" s="57">
        <f>'Додаток 3'!P94</f>
        <v>0</v>
      </c>
      <c r="P72" s="57">
        <f>'Додаток 3'!Q94</f>
        <v>0</v>
      </c>
      <c r="Q72" s="57">
        <f t="shared" si="1"/>
        <v>2822592</v>
      </c>
    </row>
    <row r="73" spans="1:17" ht="39.75" customHeight="1" thickBot="1">
      <c r="A73" s="41"/>
      <c r="B73" s="40">
        <v>3083</v>
      </c>
      <c r="C73" s="38" t="s">
        <v>21</v>
      </c>
      <c r="D73" s="82" t="str">
        <f>'Додаток 3'!E95</f>
        <v>Надання допомоги по догляду за особами з інвалідністю I чи II групи внаслідок психічного розладу</v>
      </c>
      <c r="E73" s="57">
        <f>'Додаток 3'!F95</f>
        <v>1931881</v>
      </c>
      <c r="F73" s="57">
        <f>'Додаток 3'!G95</f>
        <v>1931881</v>
      </c>
      <c r="G73" s="57">
        <f>'Додаток 3'!H95</f>
        <v>0</v>
      </c>
      <c r="H73" s="57">
        <f>'Додаток 3'!I95</f>
        <v>0</v>
      </c>
      <c r="I73" s="57">
        <f>'Додаток 3'!J95</f>
        <v>0</v>
      </c>
      <c r="J73" s="57">
        <f>'Додаток 3'!K95</f>
        <v>0</v>
      </c>
      <c r="K73" s="57">
        <f>'Додаток 3'!N95</f>
        <v>0</v>
      </c>
      <c r="L73" s="57">
        <f>'Додаток 3'!O95</f>
        <v>0</v>
      </c>
      <c r="M73" s="57">
        <f>'Додаток 3'!N95</f>
        <v>0</v>
      </c>
      <c r="N73" s="57">
        <f>'Додаток 3'!O95</f>
        <v>0</v>
      </c>
      <c r="O73" s="57">
        <f>'Додаток 3'!P95</f>
        <v>0</v>
      </c>
      <c r="P73" s="57">
        <f>'Додаток 3'!Q95</f>
        <v>0</v>
      </c>
      <c r="Q73" s="57">
        <f t="shared" si="1"/>
        <v>1931881</v>
      </c>
    </row>
    <row r="74" spans="1:17" ht="22.5" customHeight="1" thickBot="1">
      <c r="A74" s="41"/>
      <c r="B74" s="40"/>
      <c r="C74" s="38"/>
      <c r="D74" s="61" t="s">
        <v>9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ht="134.25" customHeight="1" thickBot="1">
      <c r="A75" s="41"/>
      <c r="B75" s="35"/>
      <c r="C75" s="46"/>
      <c r="D75" s="82" t="str">
        <f>'Додаток 3'!E97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5" s="57">
        <f>'Додаток 3'!F97</f>
        <v>1931881</v>
      </c>
      <c r="F75" s="57">
        <f>'Додаток 3'!G97</f>
        <v>1931881</v>
      </c>
      <c r="G75" s="57">
        <f>'Додаток 3'!H97</f>
        <v>0</v>
      </c>
      <c r="H75" s="57">
        <f>'Додаток 3'!I97</f>
        <v>0</v>
      </c>
      <c r="I75" s="57">
        <f>'Додаток 3'!J97</f>
        <v>0</v>
      </c>
      <c r="J75" s="57">
        <f>'Додаток 3'!K97</f>
        <v>0</v>
      </c>
      <c r="K75" s="57">
        <f>'Додаток 3'!N97</f>
        <v>0</v>
      </c>
      <c r="L75" s="57">
        <f>'Додаток 3'!O97</f>
        <v>0</v>
      </c>
      <c r="M75" s="57">
        <f>'Додаток 3'!N97</f>
        <v>0</v>
      </c>
      <c r="N75" s="57">
        <f>'Додаток 3'!O97</f>
        <v>0</v>
      </c>
      <c r="O75" s="57">
        <f>'Додаток 3'!P97</f>
        <v>0</v>
      </c>
      <c r="P75" s="57">
        <f>'Додаток 3'!Q97</f>
        <v>0</v>
      </c>
      <c r="Q75" s="57">
        <f t="shared" si="1"/>
        <v>1931881</v>
      </c>
    </row>
    <row r="76" spans="1:17" ht="42.75" customHeight="1" thickBot="1">
      <c r="A76" s="41"/>
      <c r="B76" s="40">
        <v>3084</v>
      </c>
      <c r="C76" s="38" t="s">
        <v>21</v>
      </c>
      <c r="D76" s="82" t="str">
        <f>'Додаток 3'!E98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76" s="57">
        <f>'Додаток 3'!F98</f>
        <v>228585</v>
      </c>
      <c r="F76" s="57">
        <f>'Додаток 3'!G98</f>
        <v>228585</v>
      </c>
      <c r="G76" s="57">
        <f>'Додаток 3'!H98</f>
        <v>0</v>
      </c>
      <c r="H76" s="57">
        <f>'Додаток 3'!I98</f>
        <v>0</v>
      </c>
      <c r="I76" s="57">
        <f>'Додаток 3'!J98</f>
        <v>0</v>
      </c>
      <c r="J76" s="57">
        <f>'Додаток 3'!K98</f>
        <v>0</v>
      </c>
      <c r="K76" s="57">
        <f>'Додаток 3'!N98</f>
        <v>0</v>
      </c>
      <c r="L76" s="57">
        <f>'Додаток 3'!O98</f>
        <v>0</v>
      </c>
      <c r="M76" s="57">
        <f>'Додаток 3'!N98</f>
        <v>0</v>
      </c>
      <c r="N76" s="57">
        <f>'Додаток 3'!O98</f>
        <v>0</v>
      </c>
      <c r="O76" s="57">
        <f>'Додаток 3'!P98</f>
        <v>0</v>
      </c>
      <c r="P76" s="57">
        <f>'Додаток 3'!Q98</f>
        <v>0</v>
      </c>
      <c r="Q76" s="57">
        <f t="shared" si="1"/>
        <v>228585</v>
      </c>
    </row>
    <row r="77" spans="1:17" ht="21.75" customHeight="1" thickBot="1">
      <c r="A77" s="41"/>
      <c r="B77" s="40"/>
      <c r="C77" s="38"/>
      <c r="D77" s="61" t="s">
        <v>9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ht="134.25" customHeight="1" thickBot="1">
      <c r="A78" s="41"/>
      <c r="B78" s="35"/>
      <c r="C78" s="46"/>
      <c r="D78" s="82" t="str">
        <f>'Додаток 3'!E100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8" s="57">
        <f>'Додаток 3'!F100</f>
        <v>228585</v>
      </c>
      <c r="F78" s="57">
        <f>'Додаток 3'!G100</f>
        <v>228585</v>
      </c>
      <c r="G78" s="57">
        <f>'Додаток 3'!H100</f>
        <v>0</v>
      </c>
      <c r="H78" s="57">
        <f>'Додаток 3'!I100</f>
        <v>0</v>
      </c>
      <c r="I78" s="57">
        <f>'Додаток 3'!J100</f>
        <v>0</v>
      </c>
      <c r="J78" s="57">
        <f>'Додаток 3'!K100</f>
        <v>0</v>
      </c>
      <c r="K78" s="57">
        <f>'Додаток 3'!N100</f>
        <v>0</v>
      </c>
      <c r="L78" s="57">
        <f>'Додаток 3'!O100</f>
        <v>0</v>
      </c>
      <c r="M78" s="57">
        <f>'Додаток 3'!N100</f>
        <v>0</v>
      </c>
      <c r="N78" s="57">
        <f>'Додаток 3'!O100</f>
        <v>0</v>
      </c>
      <c r="O78" s="57">
        <f>'Додаток 3'!P100</f>
        <v>0</v>
      </c>
      <c r="P78" s="57">
        <f>'Додаток 3'!Q100</f>
        <v>0</v>
      </c>
      <c r="Q78" s="57">
        <f t="shared" si="1"/>
        <v>228585</v>
      </c>
    </row>
    <row r="79" spans="1:17" ht="45" customHeight="1" thickBot="1">
      <c r="A79" s="41"/>
      <c r="B79" s="40">
        <v>3085</v>
      </c>
      <c r="C79" s="38" t="s">
        <v>21</v>
      </c>
      <c r="D79" s="82" t="str">
        <f>'Додаток 3'!E101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79" s="57">
        <f>'Додаток 3'!F101</f>
        <v>21633</v>
      </c>
      <c r="F79" s="57">
        <f>'Додаток 3'!G101</f>
        <v>21633</v>
      </c>
      <c r="G79" s="57">
        <f>'Додаток 3'!H101</f>
        <v>0</v>
      </c>
      <c r="H79" s="57">
        <f>'Додаток 3'!I101</f>
        <v>0</v>
      </c>
      <c r="I79" s="57">
        <f>'Додаток 3'!J101</f>
        <v>0</v>
      </c>
      <c r="J79" s="57">
        <f>'Додаток 3'!K101</f>
        <v>0</v>
      </c>
      <c r="K79" s="57">
        <f>'Додаток 3'!N101</f>
        <v>0</v>
      </c>
      <c r="L79" s="57">
        <f>'Додаток 3'!O101</f>
        <v>0</v>
      </c>
      <c r="M79" s="57">
        <f>'Додаток 3'!N101</f>
        <v>0</v>
      </c>
      <c r="N79" s="57">
        <f>'Додаток 3'!O101</f>
        <v>0</v>
      </c>
      <c r="O79" s="57">
        <f>'Додаток 3'!P101</f>
        <v>0</v>
      </c>
      <c r="P79" s="57">
        <f>'Додаток 3'!Q101</f>
        <v>0</v>
      </c>
      <c r="Q79" s="57">
        <f t="shared" si="1"/>
        <v>21633</v>
      </c>
    </row>
    <row r="80" spans="1:17" ht="21.75" customHeight="1" thickBot="1">
      <c r="A80" s="41"/>
      <c r="B80" s="40"/>
      <c r="C80" s="38"/>
      <c r="D80" s="61" t="s">
        <v>9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ht="134.25" customHeight="1" thickBot="1">
      <c r="A81" s="41"/>
      <c r="B81" s="35"/>
      <c r="C81" s="46"/>
      <c r="D81" s="82" t="str">
        <f>'Додаток 3'!E103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81" s="57">
        <f>'Додаток 3'!F103</f>
        <v>21633</v>
      </c>
      <c r="F81" s="57">
        <f>'Додаток 3'!G103</f>
        <v>21633</v>
      </c>
      <c r="G81" s="57">
        <f>'Додаток 3'!H103</f>
        <v>0</v>
      </c>
      <c r="H81" s="57">
        <f>'Додаток 3'!I103</f>
        <v>0</v>
      </c>
      <c r="I81" s="57">
        <f>'Додаток 3'!J103</f>
        <v>0</v>
      </c>
      <c r="J81" s="57">
        <f>'Додаток 3'!K103</f>
        <v>0</v>
      </c>
      <c r="K81" s="57">
        <f>'Додаток 3'!N103</f>
        <v>0</v>
      </c>
      <c r="L81" s="57">
        <f>'Додаток 3'!O103</f>
        <v>0</v>
      </c>
      <c r="M81" s="57">
        <f>'Додаток 3'!N103</f>
        <v>0</v>
      </c>
      <c r="N81" s="57">
        <f>'Додаток 3'!O103</f>
        <v>0</v>
      </c>
      <c r="O81" s="57">
        <f>'Додаток 3'!P103</f>
        <v>0</v>
      </c>
      <c r="P81" s="57">
        <f>'Додаток 3'!Q103</f>
        <v>0</v>
      </c>
      <c r="Q81" s="57">
        <f t="shared" si="1"/>
        <v>21633</v>
      </c>
    </row>
    <row r="82" spans="1:17" s="31" customFormat="1" ht="36" customHeight="1" thickBot="1">
      <c r="A82" s="63"/>
      <c r="B82" s="64">
        <v>3100</v>
      </c>
      <c r="C82" s="62"/>
      <c r="D82" s="71" t="str">
        <f>'Додаток 3'!E104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82" s="59">
        <f>E83</f>
        <v>7975461</v>
      </c>
      <c r="F82" s="59">
        <f aca="true" t="shared" si="11" ref="F82:P82">F83</f>
        <v>7975461</v>
      </c>
      <c r="G82" s="59">
        <f t="shared" si="11"/>
        <v>5778291</v>
      </c>
      <c r="H82" s="59">
        <f t="shared" si="11"/>
        <v>243558</v>
      </c>
      <c r="I82" s="59">
        <f t="shared" si="11"/>
        <v>0</v>
      </c>
      <c r="J82" s="59">
        <f t="shared" si="11"/>
        <v>87657</v>
      </c>
      <c r="K82" s="59">
        <f t="shared" si="11"/>
        <v>0</v>
      </c>
      <c r="L82" s="59">
        <f t="shared" si="11"/>
        <v>67014</v>
      </c>
      <c r="M82" s="59">
        <f t="shared" si="11"/>
        <v>87657</v>
      </c>
      <c r="N82" s="59">
        <f t="shared" si="11"/>
        <v>67014</v>
      </c>
      <c r="O82" s="59">
        <f t="shared" si="11"/>
        <v>0</v>
      </c>
      <c r="P82" s="59">
        <f t="shared" si="11"/>
        <v>0</v>
      </c>
      <c r="Q82" s="59">
        <f>E82+J82</f>
        <v>8063118</v>
      </c>
    </row>
    <row r="83" spans="1:17" ht="36" customHeight="1" thickBot="1">
      <c r="A83" s="40"/>
      <c r="B83" s="34">
        <v>3104</v>
      </c>
      <c r="C83" s="38" t="s">
        <v>24</v>
      </c>
      <c r="D83" s="82" t="str">
        <f>'Додаток 3'!E105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83" s="57">
        <f>'Додаток 3'!F105</f>
        <v>7975461</v>
      </c>
      <c r="F83" s="57">
        <f>'Додаток 3'!G105</f>
        <v>7975461</v>
      </c>
      <c r="G83" s="57">
        <f>'Додаток 3'!H105</f>
        <v>5778291</v>
      </c>
      <c r="H83" s="57">
        <f>'Додаток 3'!I105</f>
        <v>243558</v>
      </c>
      <c r="I83" s="57">
        <f>'Додаток 3'!J105</f>
        <v>0</v>
      </c>
      <c r="J83" s="57">
        <f>'Додаток 3'!K105</f>
        <v>87657</v>
      </c>
      <c r="K83" s="57">
        <f>'Додаток 3'!L105</f>
        <v>0</v>
      </c>
      <c r="L83" s="57">
        <f>'Додаток 3'!O105</f>
        <v>67014</v>
      </c>
      <c r="M83" s="57">
        <f>'Додаток 3'!N105</f>
        <v>87657</v>
      </c>
      <c r="N83" s="57">
        <f>'Додаток 3'!O105</f>
        <v>67014</v>
      </c>
      <c r="O83" s="57">
        <f>'Додаток 3'!P105</f>
        <v>0</v>
      </c>
      <c r="P83" s="57">
        <f>'Додаток 3'!Q105</f>
        <v>0</v>
      </c>
      <c r="Q83" s="57">
        <f t="shared" si="1"/>
        <v>8063118</v>
      </c>
    </row>
    <row r="84" spans="1:17" ht="18.75" customHeight="1" hidden="1" thickBot="1">
      <c r="A84" s="40"/>
      <c r="B84" s="34"/>
      <c r="C84" s="38"/>
      <c r="D84" s="82" t="s">
        <v>184</v>
      </c>
      <c r="E84" s="57">
        <f>'Додаток 3'!F106</f>
        <v>0</v>
      </c>
      <c r="F84" s="57">
        <f>'Додаток 3'!G106</f>
        <v>0</v>
      </c>
      <c r="G84" s="57">
        <f>'Додаток 3'!H106</f>
        <v>0</v>
      </c>
      <c r="H84" s="57">
        <v>0</v>
      </c>
      <c r="I84" s="57">
        <v>0</v>
      </c>
      <c r="J84" s="57">
        <v>0</v>
      </c>
      <c r="K84" s="57">
        <f>'Додаток 3'!N106</f>
        <v>0</v>
      </c>
      <c r="L84" s="57">
        <f>'Додаток 3'!O106</f>
        <v>0</v>
      </c>
      <c r="M84" s="57">
        <v>0</v>
      </c>
      <c r="N84" s="57">
        <v>0</v>
      </c>
      <c r="O84" s="57">
        <v>0</v>
      </c>
      <c r="P84" s="57">
        <v>0</v>
      </c>
      <c r="Q84" s="57">
        <f t="shared" si="1"/>
        <v>0</v>
      </c>
    </row>
    <row r="85" spans="1:17" s="31" customFormat="1" ht="20.25" customHeight="1" thickBot="1">
      <c r="A85" s="56"/>
      <c r="B85" s="64">
        <v>3110</v>
      </c>
      <c r="C85" s="47"/>
      <c r="D85" s="71" t="s">
        <v>119</v>
      </c>
      <c r="E85" s="59">
        <f>E86</f>
        <v>23200</v>
      </c>
      <c r="F85" s="59">
        <f aca="true" t="shared" si="12" ref="F85:P85">F86</f>
        <v>23200</v>
      </c>
      <c r="G85" s="59">
        <f t="shared" si="12"/>
        <v>0</v>
      </c>
      <c r="H85" s="59">
        <f t="shared" si="12"/>
        <v>0</v>
      </c>
      <c r="I85" s="59">
        <f t="shared" si="12"/>
        <v>0</v>
      </c>
      <c r="J85" s="59">
        <f t="shared" si="12"/>
        <v>0</v>
      </c>
      <c r="K85" s="57">
        <f>'Додаток 3'!N107</f>
        <v>0</v>
      </c>
      <c r="L85" s="57">
        <f>'Додаток 3'!O107</f>
        <v>0</v>
      </c>
      <c r="M85" s="59">
        <f t="shared" si="12"/>
        <v>0</v>
      </c>
      <c r="N85" s="59">
        <f t="shared" si="12"/>
        <v>0</v>
      </c>
      <c r="O85" s="59">
        <f t="shared" si="12"/>
        <v>0</v>
      </c>
      <c r="P85" s="59">
        <f t="shared" si="12"/>
        <v>0</v>
      </c>
      <c r="Q85" s="59">
        <f t="shared" si="1"/>
        <v>23200</v>
      </c>
    </row>
    <row r="86" spans="1:17" ht="18" customHeight="1" thickBot="1">
      <c r="A86" s="40"/>
      <c r="B86" s="40" t="str">
        <f>'Додаток 3'!C130</f>
        <v>3112</v>
      </c>
      <c r="C86" s="40" t="str">
        <f>'Додаток 3'!D130</f>
        <v>1040</v>
      </c>
      <c r="D86" s="65" t="str">
        <f>'Додаток 3'!E130</f>
        <v>Заходи державної політики з питань дітей та їх соціального захисту</v>
      </c>
      <c r="E86" s="57">
        <f>'Додаток 3'!F130</f>
        <v>23200</v>
      </c>
      <c r="F86" s="57">
        <f>'Додаток 3'!G130</f>
        <v>23200</v>
      </c>
      <c r="G86" s="57">
        <f>'Додаток 3'!H130</f>
        <v>0</v>
      </c>
      <c r="H86" s="57">
        <f>'Додаток 3'!I130</f>
        <v>0</v>
      </c>
      <c r="I86" s="57">
        <f>'Додаток 3'!J130</f>
        <v>0</v>
      </c>
      <c r="J86" s="57">
        <f>'Додаток 3'!K130</f>
        <v>0</v>
      </c>
      <c r="K86" s="57">
        <f>'Додаток 3'!N108</f>
        <v>0</v>
      </c>
      <c r="L86" s="57">
        <f>'Додаток 3'!O108</f>
        <v>0</v>
      </c>
      <c r="M86" s="57">
        <f>'Додаток 3'!N130</f>
        <v>0</v>
      </c>
      <c r="N86" s="57">
        <f>'Додаток 3'!O130</f>
        <v>0</v>
      </c>
      <c r="O86" s="57">
        <f>'Додаток 3'!P130</f>
        <v>0</v>
      </c>
      <c r="P86" s="57">
        <f>'Додаток 3'!Q130</f>
        <v>0</v>
      </c>
      <c r="Q86" s="57">
        <f t="shared" si="1"/>
        <v>23200</v>
      </c>
    </row>
    <row r="87" spans="1:17" s="31" customFormat="1" ht="23.25" customHeight="1" thickBot="1">
      <c r="A87" s="56"/>
      <c r="B87" s="56" t="s">
        <v>120</v>
      </c>
      <c r="C87" s="56"/>
      <c r="D87" s="66" t="s">
        <v>121</v>
      </c>
      <c r="E87" s="59">
        <f>E88</f>
        <v>2278996</v>
      </c>
      <c r="F87" s="59">
        <f aca="true" t="shared" si="13" ref="F87:P87">F88</f>
        <v>2278996</v>
      </c>
      <c r="G87" s="59">
        <f t="shared" si="13"/>
        <v>1787629</v>
      </c>
      <c r="H87" s="59">
        <f t="shared" si="13"/>
        <v>70700</v>
      </c>
      <c r="I87" s="59">
        <f t="shared" si="13"/>
        <v>0</v>
      </c>
      <c r="J87" s="59">
        <f t="shared" si="13"/>
        <v>0</v>
      </c>
      <c r="K87" s="57">
        <f>'Додаток 3'!N109</f>
        <v>0</v>
      </c>
      <c r="L87" s="57">
        <f>'Додаток 3'!O109</f>
        <v>0</v>
      </c>
      <c r="M87" s="59">
        <f t="shared" si="13"/>
        <v>0</v>
      </c>
      <c r="N87" s="59">
        <f t="shared" si="13"/>
        <v>0</v>
      </c>
      <c r="O87" s="59">
        <f t="shared" si="13"/>
        <v>0</v>
      </c>
      <c r="P87" s="59">
        <f t="shared" si="13"/>
        <v>0</v>
      </c>
      <c r="Q87" s="59">
        <f t="shared" si="1"/>
        <v>2278996</v>
      </c>
    </row>
    <row r="88" spans="1:17" ht="18" customHeight="1" thickBot="1">
      <c r="A88" s="40"/>
      <c r="B88" s="40" t="str">
        <f>'Додаток 3'!C21</f>
        <v>3121</v>
      </c>
      <c r="C88" s="40" t="str">
        <f>'Додаток 3'!D21</f>
        <v>1040</v>
      </c>
      <c r="D88" s="82" t="str">
        <f>'Додаток 3'!E21</f>
        <v>Утримання та забезпечення діяльності центрів соціальних служб для сім"ї, дітей та молоді </v>
      </c>
      <c r="E88" s="57">
        <f>'Додаток 3'!F21</f>
        <v>2278996</v>
      </c>
      <c r="F88" s="57">
        <f>'Додаток 3'!G21</f>
        <v>2278996</v>
      </c>
      <c r="G88" s="57">
        <f>'Додаток 3'!H21</f>
        <v>1787629</v>
      </c>
      <c r="H88" s="57">
        <f>'Додаток 3'!I21</f>
        <v>70700</v>
      </c>
      <c r="I88" s="57">
        <f>'Додаток 3'!J21</f>
        <v>0</v>
      </c>
      <c r="J88" s="57">
        <f>'Додаток 3'!K21</f>
        <v>0</v>
      </c>
      <c r="K88" s="57">
        <f>'Додаток 3'!N110</f>
        <v>0</v>
      </c>
      <c r="L88" s="57">
        <f>'Додаток 3'!O110</f>
        <v>0</v>
      </c>
      <c r="M88" s="57">
        <f>'Додаток 3'!N21</f>
        <v>0</v>
      </c>
      <c r="N88" s="57">
        <f>'Додаток 3'!O21</f>
        <v>0</v>
      </c>
      <c r="O88" s="57">
        <f>'Додаток 3'!P21</f>
        <v>0</v>
      </c>
      <c r="P88" s="57">
        <f>'Додаток 3'!Q21</f>
        <v>0</v>
      </c>
      <c r="Q88" s="57">
        <f t="shared" si="1"/>
        <v>2278996</v>
      </c>
    </row>
    <row r="89" spans="1:17" s="31" customFormat="1" ht="19.5" customHeight="1" thickBot="1">
      <c r="A89" s="56"/>
      <c r="B89" s="56" t="s">
        <v>122</v>
      </c>
      <c r="C89" s="56"/>
      <c r="D89" s="66" t="s">
        <v>123</v>
      </c>
      <c r="E89" s="59">
        <f>E90</f>
        <v>100000</v>
      </c>
      <c r="F89" s="59">
        <f aca="true" t="shared" si="14" ref="F89:P89">F90</f>
        <v>100000</v>
      </c>
      <c r="G89" s="59">
        <f t="shared" si="14"/>
        <v>0</v>
      </c>
      <c r="H89" s="59">
        <f t="shared" si="14"/>
        <v>0</v>
      </c>
      <c r="I89" s="59">
        <f t="shared" si="14"/>
        <v>0</v>
      </c>
      <c r="J89" s="59">
        <f t="shared" si="14"/>
        <v>0</v>
      </c>
      <c r="K89" s="57">
        <f>'Додаток 3'!N111</f>
        <v>0</v>
      </c>
      <c r="L89" s="57">
        <f>'Додаток 3'!O111</f>
        <v>0</v>
      </c>
      <c r="M89" s="59">
        <f t="shared" si="14"/>
        <v>0</v>
      </c>
      <c r="N89" s="59">
        <f t="shared" si="14"/>
        <v>0</v>
      </c>
      <c r="O89" s="59">
        <f t="shared" si="14"/>
        <v>0</v>
      </c>
      <c r="P89" s="59">
        <f t="shared" si="14"/>
        <v>0</v>
      </c>
      <c r="Q89" s="59">
        <f t="shared" si="1"/>
        <v>100000</v>
      </c>
    </row>
    <row r="90" spans="1:17" ht="18" customHeight="1" thickBot="1">
      <c r="A90" s="40"/>
      <c r="B90" s="40" t="str">
        <f>'Додаток 3'!C23</f>
        <v>3133</v>
      </c>
      <c r="C90" s="40" t="str">
        <f>'Додаток 3'!D23</f>
        <v>1040</v>
      </c>
      <c r="D90" s="65" t="str">
        <f>'Додаток 3'!E23</f>
        <v>Інші заходи та заклади молодіжної політики</v>
      </c>
      <c r="E90" s="57">
        <f>'Додаток 3'!F23</f>
        <v>100000</v>
      </c>
      <c r="F90" s="57">
        <f>'Додаток 3'!G23</f>
        <v>100000</v>
      </c>
      <c r="G90" s="57">
        <f>'Додаток 3'!H23</f>
        <v>0</v>
      </c>
      <c r="H90" s="57">
        <f>'Додаток 3'!I23</f>
        <v>0</v>
      </c>
      <c r="I90" s="57">
        <f>'Додаток 3'!J23</f>
        <v>0</v>
      </c>
      <c r="J90" s="57">
        <f>'Додаток 3'!K23</f>
        <v>0</v>
      </c>
      <c r="K90" s="57">
        <f>'Додаток 3'!N114</f>
        <v>0</v>
      </c>
      <c r="L90" s="57">
        <f>'Додаток 3'!O114</f>
        <v>0</v>
      </c>
      <c r="M90" s="57">
        <f>'Додаток 3'!N23</f>
        <v>0</v>
      </c>
      <c r="N90" s="57">
        <f>'Додаток 3'!O23</f>
        <v>0</v>
      </c>
      <c r="O90" s="57">
        <f>'Додаток 3'!P23</f>
        <v>0</v>
      </c>
      <c r="P90" s="57">
        <f>'Додаток 3'!Q23</f>
        <v>0</v>
      </c>
      <c r="Q90" s="57">
        <f t="shared" si="1"/>
        <v>100000</v>
      </c>
    </row>
    <row r="91" spans="1:17" ht="50.25" customHeight="1" thickBot="1">
      <c r="A91" s="40"/>
      <c r="B91" s="40" t="str">
        <f>'Додаток 3'!C107</f>
        <v>3160</v>
      </c>
      <c r="C91" s="40" t="str">
        <f>'Додаток 3'!D107</f>
        <v>1010</v>
      </c>
      <c r="D91" s="65" t="str">
        <f>'Додаток 3'!E107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91" s="57">
        <f>'Додаток 3'!F107</f>
        <v>299068</v>
      </c>
      <c r="F91" s="57">
        <f>'Додаток 3'!G107</f>
        <v>299068</v>
      </c>
      <c r="G91" s="57">
        <f>'Додаток 3'!H107</f>
        <v>0</v>
      </c>
      <c r="H91" s="57">
        <f>'Додаток 3'!I107</f>
        <v>0</v>
      </c>
      <c r="I91" s="57">
        <f>'Додаток 3'!J107</f>
        <v>0</v>
      </c>
      <c r="J91" s="57">
        <f>'Додаток 3'!K107</f>
        <v>0</v>
      </c>
      <c r="K91" s="57">
        <f>'Додаток 3'!N116</f>
        <v>0</v>
      </c>
      <c r="L91" s="57">
        <f>'Додаток 3'!O116</f>
        <v>0</v>
      </c>
      <c r="M91" s="57">
        <f>'Додаток 3'!N107</f>
        <v>0</v>
      </c>
      <c r="N91" s="57">
        <f>'Додаток 3'!O107</f>
        <v>0</v>
      </c>
      <c r="O91" s="57">
        <f>'Додаток 3'!P107</f>
        <v>0</v>
      </c>
      <c r="P91" s="57">
        <f>'Додаток 3'!Q107</f>
        <v>0</v>
      </c>
      <c r="Q91" s="57">
        <f aca="true" t="shared" si="15" ref="Q91:Q115">E91+J91</f>
        <v>299068</v>
      </c>
    </row>
    <row r="92" spans="1:17" s="31" customFormat="1" ht="22.5" customHeight="1" thickBot="1">
      <c r="A92" s="56"/>
      <c r="B92" s="56" t="s">
        <v>165</v>
      </c>
      <c r="C92" s="56"/>
      <c r="D92" s="66" t="s">
        <v>125</v>
      </c>
      <c r="E92" s="59">
        <f>E93</f>
        <v>191279</v>
      </c>
      <c r="F92" s="59">
        <f aca="true" t="shared" si="16" ref="F92:P92">F93</f>
        <v>191279</v>
      </c>
      <c r="G92" s="59">
        <f t="shared" si="16"/>
        <v>0</v>
      </c>
      <c r="H92" s="59">
        <f t="shared" si="16"/>
        <v>0</v>
      </c>
      <c r="I92" s="59">
        <f t="shared" si="16"/>
        <v>0</v>
      </c>
      <c r="J92" s="59">
        <f t="shared" si="16"/>
        <v>0</v>
      </c>
      <c r="K92" s="57">
        <f>'Додаток 3'!N117</f>
        <v>0</v>
      </c>
      <c r="L92" s="57">
        <f>'Додаток 3'!O117</f>
        <v>0</v>
      </c>
      <c r="M92" s="59">
        <f t="shared" si="16"/>
        <v>0</v>
      </c>
      <c r="N92" s="59">
        <f t="shared" si="16"/>
        <v>0</v>
      </c>
      <c r="O92" s="59">
        <f t="shared" si="16"/>
        <v>0</v>
      </c>
      <c r="P92" s="59">
        <f t="shared" si="16"/>
        <v>0</v>
      </c>
      <c r="Q92" s="59">
        <f t="shared" si="15"/>
        <v>191279</v>
      </c>
    </row>
    <row r="93" spans="1:17" ht="30.75" customHeight="1" thickBot="1">
      <c r="A93" s="38"/>
      <c r="B93" s="67" t="str">
        <f>'Додаток 3'!C109</f>
        <v>3192</v>
      </c>
      <c r="C93" s="67" t="str">
        <f>'Додаток 3'!D109</f>
        <v>1030</v>
      </c>
      <c r="D93" s="61" t="str">
        <f>'Додаток 3'!E109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93" s="57">
        <f>'Додаток 3'!F109+'Додаток 3'!F25</f>
        <v>191279</v>
      </c>
      <c r="F93" s="57">
        <f>'Додаток 3'!G109+'Додаток 3'!G25</f>
        <v>191279</v>
      </c>
      <c r="G93" s="57">
        <f>'Додаток 3'!H109</f>
        <v>0</v>
      </c>
      <c r="H93" s="57">
        <f>'Додаток 3'!I109</f>
        <v>0</v>
      </c>
      <c r="I93" s="57">
        <f>'Додаток 3'!J109</f>
        <v>0</v>
      </c>
      <c r="J93" s="57">
        <f>'Додаток 3'!K109</f>
        <v>0</v>
      </c>
      <c r="K93" s="57">
        <v>0</v>
      </c>
      <c r="L93" s="57">
        <v>0</v>
      </c>
      <c r="M93" s="57">
        <f>'Додаток 3'!N109</f>
        <v>0</v>
      </c>
      <c r="N93" s="57">
        <f>'Додаток 3'!O109</f>
        <v>0</v>
      </c>
      <c r="O93" s="57">
        <f>'Додаток 3'!P109</f>
        <v>0</v>
      </c>
      <c r="P93" s="57">
        <f>'Додаток 3'!Q109</f>
        <v>0</v>
      </c>
      <c r="Q93" s="57">
        <f t="shared" si="15"/>
        <v>191279</v>
      </c>
    </row>
    <row r="94" spans="1:17" ht="21.75" customHeight="1" thickBot="1">
      <c r="A94" s="38"/>
      <c r="B94" s="57">
        <v>3210</v>
      </c>
      <c r="C94" s="67" t="str">
        <f>'Додаток 3'!D110</f>
        <v>1050</v>
      </c>
      <c r="D94" s="61" t="str">
        <f>'Додаток 3'!E110</f>
        <v>Організація та проведення громадських робіт</v>
      </c>
      <c r="E94" s="57">
        <f>'Додаток 3'!F110</f>
        <v>30548</v>
      </c>
      <c r="F94" s="57">
        <f>'Додаток 3'!G110</f>
        <v>30548</v>
      </c>
      <c r="G94" s="57">
        <f>'Додаток 3'!H110</f>
        <v>25040</v>
      </c>
      <c r="H94" s="57">
        <f>'Додаток 3'!I110</f>
        <v>0</v>
      </c>
      <c r="I94" s="57">
        <f>'Додаток 3'!J110</f>
        <v>0</v>
      </c>
      <c r="J94" s="57">
        <f>'Додаток 3'!K110</f>
        <v>0</v>
      </c>
      <c r="K94" s="57">
        <f>'Додаток 3'!N118</f>
        <v>0</v>
      </c>
      <c r="L94" s="57">
        <f>'Додаток 3'!O118</f>
        <v>0</v>
      </c>
      <c r="M94" s="57">
        <f>'Додаток 3'!N110</f>
        <v>0</v>
      </c>
      <c r="N94" s="57">
        <f>'Додаток 3'!O110</f>
        <v>0</v>
      </c>
      <c r="O94" s="57">
        <f>'Додаток 3'!P110</f>
        <v>0</v>
      </c>
      <c r="P94" s="57">
        <f>'Додаток 3'!Q110</f>
        <v>0</v>
      </c>
      <c r="Q94" s="57">
        <f t="shared" si="15"/>
        <v>30548</v>
      </c>
    </row>
    <row r="95" spans="1:17" ht="16.5" customHeight="1" thickBot="1">
      <c r="A95" s="38"/>
      <c r="B95" s="57"/>
      <c r="C95" s="67"/>
      <c r="D95" s="61" t="s">
        <v>9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ht="37.5" customHeight="1" thickBot="1">
      <c r="A96" s="38"/>
      <c r="B96" s="57"/>
      <c r="C96" s="57"/>
      <c r="D96" s="61" t="str">
        <f>'Додаток 3'!E113</f>
        <v>за рахунок субвенції з міського бюджету на виконання Програми зайнятості населення у місті Дніпрі на 2017-2021 роки (організація проведення оплачувальних робіт)</v>
      </c>
      <c r="E96" s="57">
        <f>'Додаток 3'!F113</f>
        <v>30548</v>
      </c>
      <c r="F96" s="57">
        <f>'Додаток 3'!G113</f>
        <v>30548</v>
      </c>
      <c r="G96" s="57">
        <f>'Додаток 3'!H113</f>
        <v>25040</v>
      </c>
      <c r="H96" s="57">
        <f>'Додаток 3'!I111</f>
        <v>0</v>
      </c>
      <c r="I96" s="57">
        <f>'Додаток 3'!J111</f>
        <v>0</v>
      </c>
      <c r="J96" s="57">
        <f>'Додаток 3'!K111</f>
        <v>0</v>
      </c>
      <c r="K96" s="57">
        <f>'Додаток 3'!N119</f>
        <v>0</v>
      </c>
      <c r="L96" s="57">
        <f>'Додаток 3'!O119</f>
        <v>0</v>
      </c>
      <c r="M96" s="57">
        <f>'Додаток 3'!N111</f>
        <v>0</v>
      </c>
      <c r="N96" s="57">
        <f>'Додаток 3'!O111</f>
        <v>0</v>
      </c>
      <c r="O96" s="57">
        <f>'Додаток 3'!P111</f>
        <v>0</v>
      </c>
      <c r="P96" s="57">
        <f>'Додаток 3'!Q111</f>
        <v>0</v>
      </c>
      <c r="Q96" s="57">
        <f t="shared" si="15"/>
        <v>30548</v>
      </c>
    </row>
    <row r="97" spans="1:17" s="30" customFormat="1" ht="100.5" customHeight="1" thickBot="1">
      <c r="A97" s="38"/>
      <c r="B97" s="67" t="str">
        <f>'Додаток 3'!C114</f>
        <v>3230</v>
      </c>
      <c r="C97" s="67" t="str">
        <f>'Додаток 3'!D114</f>
        <v>1040</v>
      </c>
      <c r="D97" s="61" t="str">
        <f>'Додаток 3'!E114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v>
      </c>
      <c r="E97" s="57">
        <f>'Додаток 3'!F114</f>
        <v>511299</v>
      </c>
      <c r="F97" s="57">
        <f>'Додаток 3'!G114</f>
        <v>511299</v>
      </c>
      <c r="G97" s="57">
        <f>'Додаток 3'!H114</f>
        <v>0</v>
      </c>
      <c r="H97" s="57">
        <f>'Додаток 3'!I114</f>
        <v>0</v>
      </c>
      <c r="I97" s="57">
        <f>'Додаток 3'!J114</f>
        <v>0</v>
      </c>
      <c r="J97" s="57">
        <f>'Додаток 3'!K114</f>
        <v>0</v>
      </c>
      <c r="K97" s="57">
        <f>'Додаток 3'!N122</f>
        <v>0</v>
      </c>
      <c r="L97" s="57">
        <f>'Додаток 3'!O122</f>
        <v>0</v>
      </c>
      <c r="M97" s="57">
        <f>'Додаток 3'!N114</f>
        <v>0</v>
      </c>
      <c r="N97" s="57">
        <f>'Додаток 3'!O114</f>
        <v>0</v>
      </c>
      <c r="O97" s="57">
        <f>'Додаток 3'!P114</f>
        <v>0</v>
      </c>
      <c r="P97" s="57">
        <f>'Додаток 3'!Q114</f>
        <v>0</v>
      </c>
      <c r="Q97" s="57">
        <f t="shared" si="15"/>
        <v>511299</v>
      </c>
    </row>
    <row r="98" spans="1:17" s="30" customFormat="1" ht="20.25" customHeight="1" thickBot="1">
      <c r="A98" s="38"/>
      <c r="B98" s="67"/>
      <c r="C98" s="67"/>
      <c r="D98" s="61" t="s">
        <v>9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ht="115.5" customHeight="1" thickBot="1">
      <c r="A99" s="38"/>
      <c r="B99" s="67"/>
      <c r="C99" s="67"/>
      <c r="D99" s="61" t="str">
        <f>'Додаток 3'!E116</f>
        <v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E99" s="57">
        <f>'Додаток 3'!F116</f>
        <v>511299</v>
      </c>
      <c r="F99" s="57">
        <f>'Додаток 3'!G116</f>
        <v>511299</v>
      </c>
      <c r="G99" s="57">
        <f>'Додаток 3'!H116</f>
        <v>0</v>
      </c>
      <c r="H99" s="57">
        <f>'Додаток 3'!I116</f>
        <v>0</v>
      </c>
      <c r="I99" s="57">
        <f>'Додаток 3'!J116</f>
        <v>0</v>
      </c>
      <c r="J99" s="57">
        <f>'Додаток 3'!K116</f>
        <v>0</v>
      </c>
      <c r="K99" s="57">
        <f>'Додаток 3'!N123</f>
        <v>0</v>
      </c>
      <c r="L99" s="57">
        <f>'Додаток 3'!O123</f>
        <v>0</v>
      </c>
      <c r="M99" s="57">
        <f>'Додаток 3'!N116</f>
        <v>0</v>
      </c>
      <c r="N99" s="57">
        <f>'Додаток 3'!O116</f>
        <v>0</v>
      </c>
      <c r="O99" s="57">
        <f>'Додаток 3'!P116</f>
        <v>0</v>
      </c>
      <c r="P99" s="57">
        <f>'Додаток 3'!Q116</f>
        <v>0</v>
      </c>
      <c r="Q99" s="57">
        <f t="shared" si="15"/>
        <v>511299</v>
      </c>
    </row>
    <row r="100" spans="1:17" ht="21" customHeight="1" thickBot="1">
      <c r="A100" s="38"/>
      <c r="B100" s="57">
        <v>3240</v>
      </c>
      <c r="C100" s="67"/>
      <c r="D100" s="61" t="str">
        <f>'Додаток 3'!E117</f>
        <v>Інші заклади та заходи</v>
      </c>
      <c r="E100" s="57">
        <f aca="true" t="shared" si="17" ref="E100:J100">E101</f>
        <v>1995218</v>
      </c>
      <c r="F100" s="57">
        <f t="shared" si="17"/>
        <v>1995218</v>
      </c>
      <c r="G100" s="57">
        <f t="shared" si="17"/>
        <v>0</v>
      </c>
      <c r="H100" s="57">
        <f t="shared" si="17"/>
        <v>0</v>
      </c>
      <c r="I100" s="57">
        <f t="shared" si="17"/>
        <v>0</v>
      </c>
      <c r="J100" s="57">
        <f t="shared" si="17"/>
        <v>0</v>
      </c>
      <c r="K100" s="57">
        <f>'Додаток 3'!N124</f>
        <v>0</v>
      </c>
      <c r="L100" s="57">
        <f>'Додаток 3'!O124</f>
        <v>0</v>
      </c>
      <c r="M100" s="57">
        <f>M101</f>
        <v>0</v>
      </c>
      <c r="N100" s="57">
        <f>N101</f>
        <v>0</v>
      </c>
      <c r="O100" s="57">
        <f>O101</f>
        <v>0</v>
      </c>
      <c r="P100" s="57">
        <f>P101</f>
        <v>0</v>
      </c>
      <c r="Q100" s="57">
        <f t="shared" si="15"/>
        <v>1995218</v>
      </c>
    </row>
    <row r="101" spans="1:17" s="30" customFormat="1" ht="21" customHeight="1" thickBot="1">
      <c r="A101" s="41"/>
      <c r="B101" s="67" t="str">
        <f>'Додаток 3'!C118</f>
        <v>3242</v>
      </c>
      <c r="C101" s="67" t="str">
        <f>'Додаток 3'!D118</f>
        <v>1090</v>
      </c>
      <c r="D101" s="61" t="str">
        <f>'Додаток 3'!E118</f>
        <v>Інші заходи у сфері соціального захисту і соціального забезпечення</v>
      </c>
      <c r="E101" s="57">
        <f>'Додаток 3'!F118+'Додаток 3'!F27</f>
        <v>1995218</v>
      </c>
      <c r="F101" s="57">
        <f>'Додаток 3'!G118+'Додаток 3'!G27</f>
        <v>1995218</v>
      </c>
      <c r="G101" s="57">
        <f>'Додаток 3'!H118</f>
        <v>0</v>
      </c>
      <c r="H101" s="57">
        <f>'Додаток 3'!I118</f>
        <v>0</v>
      </c>
      <c r="I101" s="57">
        <f>'Додаток 3'!J118</f>
        <v>0</v>
      </c>
      <c r="J101" s="57">
        <f>'Додаток 3'!K118</f>
        <v>0</v>
      </c>
      <c r="K101" s="57">
        <f>'Додаток 3'!N126</f>
        <v>0</v>
      </c>
      <c r="L101" s="57">
        <f>'Додаток 3'!O126</f>
        <v>0</v>
      </c>
      <c r="M101" s="57">
        <f>'Додаток 3'!N118</f>
        <v>0</v>
      </c>
      <c r="N101" s="57">
        <f>'Додаток 3'!O118</f>
        <v>0</v>
      </c>
      <c r="O101" s="57">
        <f>'Додаток 3'!P118</f>
        <v>0</v>
      </c>
      <c r="P101" s="57">
        <f>'Додаток 3'!Q118</f>
        <v>0</v>
      </c>
      <c r="Q101" s="57">
        <f t="shared" si="15"/>
        <v>1995218</v>
      </c>
    </row>
    <row r="102" spans="1:17" s="30" customFormat="1" ht="21" customHeight="1" thickBot="1">
      <c r="A102" s="41"/>
      <c r="B102" s="67"/>
      <c r="C102" s="67"/>
      <c r="D102" s="61" t="s">
        <v>9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ht="54.75" customHeight="1" thickBot="1">
      <c r="A103" s="41"/>
      <c r="B103" s="40"/>
      <c r="C103" s="38"/>
      <c r="D103" s="61" t="str">
        <f>'Додаток 3'!E121</f>
        <v>за рахунок субвенції з міського бюджету на виконання Програми підтримки учасників антитерористичної операції та членів їх сімей м.Дніпра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м.Дніпро)</v>
      </c>
      <c r="E103" s="57">
        <f>'Додаток 3'!F121</f>
        <v>937218</v>
      </c>
      <c r="F103" s="57">
        <f>'Додаток 3'!G121</f>
        <v>937218</v>
      </c>
      <c r="G103" s="57">
        <f>'Додаток 3'!H119</f>
        <v>0</v>
      </c>
      <c r="H103" s="57">
        <f>'Додаток 3'!I119</f>
        <v>0</v>
      </c>
      <c r="I103" s="57">
        <f>'Додаток 3'!J119</f>
        <v>0</v>
      </c>
      <c r="J103" s="57">
        <f>'Додаток 3'!K119</f>
        <v>0</v>
      </c>
      <c r="K103" s="57">
        <f>'Додаток 3'!N127</f>
        <v>0</v>
      </c>
      <c r="L103" s="57">
        <f>'Додаток 3'!O127</f>
        <v>0</v>
      </c>
      <c r="M103" s="57">
        <f>'Додаток 3'!N119</f>
        <v>0</v>
      </c>
      <c r="N103" s="57">
        <f>'Додаток 3'!O119</f>
        <v>0</v>
      </c>
      <c r="O103" s="57">
        <f>'Додаток 3'!P119</f>
        <v>0</v>
      </c>
      <c r="P103" s="57">
        <f>'Додаток 3'!Q119</f>
        <v>0</v>
      </c>
      <c r="Q103" s="57">
        <f t="shared" si="15"/>
        <v>937218</v>
      </c>
    </row>
    <row r="104" spans="1:17" s="3" customFormat="1" ht="19.5" customHeight="1" thickBot="1">
      <c r="A104" s="38"/>
      <c r="B104" s="47" t="s">
        <v>56</v>
      </c>
      <c r="C104" s="38"/>
      <c r="D104" s="71" t="str">
        <f>'Додаток 3'!E28</f>
        <v>Культура і мистецтво</v>
      </c>
      <c r="E104" s="59">
        <f>E105</f>
        <v>173182</v>
      </c>
      <c r="F104" s="59">
        <f aca="true" t="shared" si="18" ref="F104:P104">F105</f>
        <v>173182</v>
      </c>
      <c r="G104" s="59">
        <f t="shared" si="18"/>
        <v>0</v>
      </c>
      <c r="H104" s="59">
        <f t="shared" si="18"/>
        <v>0</v>
      </c>
      <c r="I104" s="59">
        <f t="shared" si="18"/>
        <v>0</v>
      </c>
      <c r="J104" s="59">
        <f t="shared" si="18"/>
        <v>0</v>
      </c>
      <c r="K104" s="57">
        <f>'Додаток 3'!N128</f>
        <v>0</v>
      </c>
      <c r="L104" s="57">
        <f>'Додаток 3'!O128</f>
        <v>0</v>
      </c>
      <c r="M104" s="59">
        <f t="shared" si="18"/>
        <v>0</v>
      </c>
      <c r="N104" s="59">
        <f t="shared" si="18"/>
        <v>0</v>
      </c>
      <c r="O104" s="59">
        <f t="shared" si="18"/>
        <v>0</v>
      </c>
      <c r="P104" s="59">
        <f t="shared" si="18"/>
        <v>0</v>
      </c>
      <c r="Q104" s="59">
        <f t="shared" si="15"/>
        <v>173182</v>
      </c>
    </row>
    <row r="105" spans="1:17" ht="19.5" customHeight="1" thickBot="1">
      <c r="A105" s="38"/>
      <c r="B105" s="67" t="str">
        <f>'Додаток 3'!C29</f>
        <v>4080</v>
      </c>
      <c r="C105" s="67"/>
      <c r="D105" s="61" t="str">
        <f>'Додаток 3'!E29</f>
        <v>Інші заклади та заходи в галузі культури і мистецтва</v>
      </c>
      <c r="E105" s="57">
        <f>'Додаток 3'!F29</f>
        <v>173182</v>
      </c>
      <c r="F105" s="57">
        <f>'Додаток 3'!G29</f>
        <v>173182</v>
      </c>
      <c r="G105" s="57">
        <f>'Додаток 3'!H29</f>
        <v>0</v>
      </c>
      <c r="H105" s="57">
        <f>'Додаток 3'!I29</f>
        <v>0</v>
      </c>
      <c r="I105" s="57">
        <f>'Додаток 3'!J29</f>
        <v>0</v>
      </c>
      <c r="J105" s="57">
        <f>'Додаток 3'!K29</f>
        <v>0</v>
      </c>
      <c r="K105" s="57">
        <f>'Додаток 3'!N129</f>
        <v>0</v>
      </c>
      <c r="L105" s="57">
        <f>'Додаток 3'!O129</f>
        <v>0</v>
      </c>
      <c r="M105" s="57">
        <f>'Додаток 3'!N29</f>
        <v>0</v>
      </c>
      <c r="N105" s="57">
        <f>'Додаток 3'!O29</f>
        <v>0</v>
      </c>
      <c r="O105" s="57">
        <f>'Додаток 3'!P29</f>
        <v>0</v>
      </c>
      <c r="P105" s="57">
        <f>'Додаток 3'!Q29</f>
        <v>0</v>
      </c>
      <c r="Q105" s="57">
        <f t="shared" si="15"/>
        <v>173182</v>
      </c>
    </row>
    <row r="106" spans="1:17" ht="19.5" customHeight="1" thickBot="1">
      <c r="A106" s="38"/>
      <c r="B106" s="57">
        <v>4082</v>
      </c>
      <c r="C106" s="40" t="s">
        <v>55</v>
      </c>
      <c r="D106" s="61" t="str">
        <f>'Додаток 3'!E30</f>
        <v>Інші заходи в галузі культури і мистецтва</v>
      </c>
      <c r="E106" s="57">
        <f>F106</f>
        <v>173182</v>
      </c>
      <c r="F106" s="57">
        <f>'Додаток 3'!G30</f>
        <v>173182</v>
      </c>
      <c r="G106" s="57">
        <v>0</v>
      </c>
      <c r="H106" s="57">
        <v>0</v>
      </c>
      <c r="I106" s="57">
        <v>0</v>
      </c>
      <c r="J106" s="57">
        <v>0</v>
      </c>
      <c r="K106" s="57">
        <f>'Додаток 3'!N130</f>
        <v>0</v>
      </c>
      <c r="L106" s="57">
        <f>'Додаток 3'!O130</f>
        <v>0</v>
      </c>
      <c r="M106" s="57">
        <v>0</v>
      </c>
      <c r="N106" s="57">
        <v>0</v>
      </c>
      <c r="O106" s="57">
        <v>0</v>
      </c>
      <c r="P106" s="57">
        <v>0</v>
      </c>
      <c r="Q106" s="57">
        <f t="shared" si="15"/>
        <v>173182</v>
      </c>
    </row>
    <row r="107" spans="1:17" ht="19.5" customHeight="1" thickBot="1">
      <c r="A107" s="38"/>
      <c r="B107" s="57"/>
      <c r="C107" s="40"/>
      <c r="D107" s="61" t="s">
        <v>9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ht="37.5" customHeight="1" thickBot="1">
      <c r="A108" s="38"/>
      <c r="B108" s="57"/>
      <c r="C108" s="40"/>
      <c r="D108" s="84" t="str">
        <f>'Додаток 3'!E35</f>
        <v>за рахунок  субвенції з міського бюджету на виконання галузевих програм, затверджених міською та районними у місті радами</v>
      </c>
      <c r="E108" s="57">
        <f>F108</f>
        <v>30000</v>
      </c>
      <c r="F108" s="57">
        <f>'Додаток 3'!G35</f>
        <v>30000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57">
        <f t="shared" si="15"/>
        <v>30000</v>
      </c>
    </row>
    <row r="109" spans="1:17" s="3" customFormat="1" ht="17.25" customHeight="1" thickBot="1">
      <c r="A109" s="38"/>
      <c r="B109" s="47" t="s">
        <v>36</v>
      </c>
      <c r="C109" s="47"/>
      <c r="D109" s="71" t="s">
        <v>28</v>
      </c>
      <c r="E109" s="59">
        <f>E111</f>
        <v>3200000</v>
      </c>
      <c r="F109" s="59">
        <f aca="true" t="shared" si="19" ref="F109:Q109">F111</f>
        <v>3200000</v>
      </c>
      <c r="G109" s="59">
        <f t="shared" si="19"/>
        <v>0</v>
      </c>
      <c r="H109" s="59">
        <f t="shared" si="19"/>
        <v>18000</v>
      </c>
      <c r="I109" s="59">
        <f t="shared" si="19"/>
        <v>0</v>
      </c>
      <c r="J109" s="59">
        <f t="shared" si="19"/>
        <v>18402</v>
      </c>
      <c r="K109" s="59">
        <f t="shared" si="19"/>
        <v>0</v>
      </c>
      <c r="L109" s="59">
        <f t="shared" si="19"/>
        <v>0</v>
      </c>
      <c r="M109" s="59">
        <f t="shared" si="19"/>
        <v>18402</v>
      </c>
      <c r="N109" s="59">
        <f t="shared" si="19"/>
        <v>0</v>
      </c>
      <c r="O109" s="59">
        <f t="shared" si="19"/>
        <v>0</v>
      </c>
      <c r="P109" s="59">
        <f t="shared" si="19"/>
        <v>0</v>
      </c>
      <c r="Q109" s="59">
        <f t="shared" si="19"/>
        <v>3218402</v>
      </c>
    </row>
    <row r="110" spans="1:17" s="3" customFormat="1" ht="18" customHeight="1" hidden="1" thickBot="1">
      <c r="A110" s="38"/>
      <c r="B110" s="47"/>
      <c r="C110" s="47"/>
      <c r="D110" s="82" t="s">
        <v>63</v>
      </c>
      <c r="E110" s="57"/>
      <c r="F110" s="57"/>
      <c r="G110" s="57">
        <v>0</v>
      </c>
      <c r="H110" s="57">
        <v>0</v>
      </c>
      <c r="I110" s="57">
        <v>0</v>
      </c>
      <c r="J110" s="57">
        <v>0</v>
      </c>
      <c r="K110" s="57">
        <f>'Додаток 3'!N132</f>
        <v>0</v>
      </c>
      <c r="L110" s="57">
        <f>'Додаток 3'!O132</f>
        <v>0</v>
      </c>
      <c r="M110" s="57">
        <v>0</v>
      </c>
      <c r="N110" s="57">
        <v>0</v>
      </c>
      <c r="O110" s="57">
        <v>0</v>
      </c>
      <c r="P110" s="57">
        <v>0</v>
      </c>
      <c r="Q110" s="57">
        <f t="shared" si="15"/>
        <v>0</v>
      </c>
    </row>
    <row r="111" spans="1:149" s="3" customFormat="1" ht="16.5" customHeight="1" thickBot="1">
      <c r="A111" s="40"/>
      <c r="B111" s="67" t="str">
        <f>'Додаток 3'!C137</f>
        <v>6030</v>
      </c>
      <c r="C111" s="67" t="str">
        <f>'Додаток 3'!D137</f>
        <v>0620</v>
      </c>
      <c r="D111" s="61" t="str">
        <f>'Додаток 3'!E137</f>
        <v>Організація благоустрою населених пунктів</v>
      </c>
      <c r="E111" s="57">
        <f>'Додаток 3'!F137</f>
        <v>3200000</v>
      </c>
      <c r="F111" s="57">
        <f>'Додаток 3'!G137</f>
        <v>3200000</v>
      </c>
      <c r="G111" s="57">
        <f>'Додаток 3'!H137</f>
        <v>0</v>
      </c>
      <c r="H111" s="57">
        <f>'Додаток 3'!I137</f>
        <v>18000</v>
      </c>
      <c r="I111" s="57">
        <f>'Додаток 3'!J137</f>
        <v>0</v>
      </c>
      <c r="J111" s="57">
        <f>'Додаток 3'!K137</f>
        <v>18402</v>
      </c>
      <c r="K111" s="57">
        <f>'Додаток 3'!N133</f>
        <v>0</v>
      </c>
      <c r="L111" s="57">
        <f>'Додаток 3'!O133</f>
        <v>0</v>
      </c>
      <c r="M111" s="57">
        <f>'Додаток 3'!N137</f>
        <v>18402</v>
      </c>
      <c r="N111" s="57">
        <f>'Додаток 3'!O137</f>
        <v>0</v>
      </c>
      <c r="O111" s="57">
        <f>'Додаток 3'!P137</f>
        <v>0</v>
      </c>
      <c r="P111" s="57">
        <f>'Додаток 3'!Q137</f>
        <v>0</v>
      </c>
      <c r="Q111" s="57">
        <f t="shared" si="15"/>
        <v>3218402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</row>
    <row r="112" spans="1:149" s="3" customFormat="1" ht="15.75" customHeight="1" hidden="1" thickBot="1">
      <c r="A112" s="40"/>
      <c r="B112" s="67"/>
      <c r="C112" s="67"/>
      <c r="D112" s="61" t="str">
        <f>'Додаток 3'!E138</f>
        <v>в тому числі за рахунок субвенції з міського бюджету</v>
      </c>
      <c r="E112" s="57">
        <f>'Додаток 3'!F138</f>
        <v>0</v>
      </c>
      <c r="F112" s="57">
        <f>'Додаток 3'!G138</f>
        <v>0</v>
      </c>
      <c r="G112" s="57">
        <f>'Додаток 3'!H138</f>
        <v>0</v>
      </c>
      <c r="H112" s="57">
        <f>'Додаток 3'!I138</f>
        <v>0</v>
      </c>
      <c r="I112" s="57">
        <f>'Додаток 3'!J138</f>
        <v>0</v>
      </c>
      <c r="J112" s="57">
        <f>'Додаток 3'!K138</f>
        <v>0</v>
      </c>
      <c r="K112" s="57">
        <f>'Додаток 3'!N134</f>
        <v>0</v>
      </c>
      <c r="L112" s="57">
        <f>'Додаток 3'!O134</f>
        <v>0</v>
      </c>
      <c r="M112" s="57">
        <f>'Додаток 3'!N138</f>
        <v>0</v>
      </c>
      <c r="N112" s="57">
        <f>'Додаток 3'!O138</f>
        <v>0</v>
      </c>
      <c r="O112" s="57">
        <f>'Додаток 3'!P138</f>
        <v>0</v>
      </c>
      <c r="P112" s="57">
        <f>'Додаток 3'!Q138</f>
        <v>0</v>
      </c>
      <c r="Q112" s="57">
        <f t="shared" si="15"/>
        <v>0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</row>
    <row r="113" spans="1:149" s="3" customFormat="1" ht="15.75" customHeight="1" thickBot="1">
      <c r="A113" s="40"/>
      <c r="B113" s="59">
        <v>7000</v>
      </c>
      <c r="C113" s="67"/>
      <c r="D113" s="80" t="s">
        <v>191</v>
      </c>
      <c r="E113" s="59">
        <f>E114</f>
        <v>50000</v>
      </c>
      <c r="F113" s="59">
        <f>F114</f>
        <v>50000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f>'Додаток 3'!O135</f>
        <v>0</v>
      </c>
      <c r="M113" s="57">
        <v>0</v>
      </c>
      <c r="N113" s="57">
        <v>0</v>
      </c>
      <c r="O113" s="57">
        <v>0</v>
      </c>
      <c r="P113" s="57">
        <v>0</v>
      </c>
      <c r="Q113" s="59">
        <f t="shared" si="15"/>
        <v>50000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</row>
    <row r="114" spans="1:17" s="53" customFormat="1" ht="17.25" customHeight="1" thickBot="1">
      <c r="A114" s="56"/>
      <c r="B114" s="59">
        <v>7300</v>
      </c>
      <c r="C114" s="69"/>
      <c r="D114" s="68" t="s">
        <v>131</v>
      </c>
      <c r="E114" s="59">
        <f>E115</f>
        <v>50000</v>
      </c>
      <c r="F114" s="59">
        <f aca="true" t="shared" si="20" ref="F114:P114">F115</f>
        <v>50000</v>
      </c>
      <c r="G114" s="59">
        <f t="shared" si="20"/>
        <v>0</v>
      </c>
      <c r="H114" s="59">
        <f t="shared" si="20"/>
        <v>0</v>
      </c>
      <c r="I114" s="59">
        <f t="shared" si="20"/>
        <v>0</v>
      </c>
      <c r="J114" s="59">
        <f t="shared" si="20"/>
        <v>0</v>
      </c>
      <c r="K114" s="57">
        <f>'Додаток 3'!N136</f>
        <v>0</v>
      </c>
      <c r="L114" s="57">
        <f>'Додаток 3'!O136</f>
        <v>0</v>
      </c>
      <c r="M114" s="59">
        <f t="shared" si="20"/>
        <v>0</v>
      </c>
      <c r="N114" s="59">
        <f t="shared" si="20"/>
        <v>0</v>
      </c>
      <c r="O114" s="59">
        <f t="shared" si="20"/>
        <v>0</v>
      </c>
      <c r="P114" s="59">
        <f t="shared" si="20"/>
        <v>0</v>
      </c>
      <c r="Q114" s="59">
        <f t="shared" si="15"/>
        <v>50000</v>
      </c>
    </row>
    <row r="115" spans="1:149" s="3" customFormat="1" ht="17.25" customHeight="1" thickBot="1">
      <c r="A115" s="40"/>
      <c r="B115" s="57">
        <f>'Додаток 3'!C141</f>
        <v>7340</v>
      </c>
      <c r="C115" s="57" t="str">
        <f>'Додаток 3'!D141</f>
        <v>0443</v>
      </c>
      <c r="D115" s="70" t="str">
        <f>'Додаток 3'!E141</f>
        <v>Проектування, реставрація та охорона пам'яток архітектури</v>
      </c>
      <c r="E115" s="57">
        <f>'Додаток 3'!F141</f>
        <v>50000</v>
      </c>
      <c r="F115" s="57">
        <f>'Додаток 3'!G141</f>
        <v>50000</v>
      </c>
      <c r="G115" s="57">
        <f>'Додаток 3'!H141</f>
        <v>0</v>
      </c>
      <c r="H115" s="57">
        <f>'Додаток 3'!I141</f>
        <v>0</v>
      </c>
      <c r="I115" s="57">
        <f>'Додаток 3'!J141</f>
        <v>0</v>
      </c>
      <c r="J115" s="57">
        <f>'Додаток 3'!K141</f>
        <v>0</v>
      </c>
      <c r="K115" s="57">
        <v>0</v>
      </c>
      <c r="L115" s="57">
        <f>'Додаток 3'!O137</f>
        <v>0</v>
      </c>
      <c r="M115" s="57">
        <f>'Додаток 3'!N141</f>
        <v>0</v>
      </c>
      <c r="N115" s="57">
        <f>'Додаток 3'!O141</f>
        <v>0</v>
      </c>
      <c r="O115" s="57">
        <f>'Додаток 3'!P141</f>
        <v>0</v>
      </c>
      <c r="P115" s="57">
        <f>'Додаток 3'!Q141</f>
        <v>0</v>
      </c>
      <c r="Q115" s="57">
        <f t="shared" si="15"/>
        <v>50000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</row>
    <row r="116" spans="1:17" s="32" customFormat="1" ht="21" customHeight="1" thickBot="1">
      <c r="A116" s="49"/>
      <c r="B116" s="49"/>
      <c r="C116" s="50"/>
      <c r="D116" s="71" t="s">
        <v>25</v>
      </c>
      <c r="E116" s="57">
        <f aca="true" t="shared" si="21" ref="E116:Q116">E14+E18+E104+E109+E113</f>
        <v>136803335</v>
      </c>
      <c r="F116" s="57">
        <f t="shared" si="21"/>
        <v>136803335</v>
      </c>
      <c r="G116" s="57">
        <f t="shared" si="21"/>
        <v>25405115</v>
      </c>
      <c r="H116" s="57">
        <f t="shared" si="21"/>
        <v>1424798</v>
      </c>
      <c r="I116" s="57">
        <f t="shared" si="21"/>
        <v>0</v>
      </c>
      <c r="J116" s="57">
        <f t="shared" si="21"/>
        <v>106059</v>
      </c>
      <c r="K116" s="57">
        <f t="shared" si="21"/>
        <v>0</v>
      </c>
      <c r="L116" s="57">
        <f t="shared" si="21"/>
        <v>0</v>
      </c>
      <c r="M116" s="57">
        <f t="shared" si="21"/>
        <v>106059</v>
      </c>
      <c r="N116" s="57">
        <f t="shared" si="21"/>
        <v>67014</v>
      </c>
      <c r="O116" s="57">
        <f t="shared" si="21"/>
        <v>0</v>
      </c>
      <c r="P116" s="57">
        <f t="shared" si="21"/>
        <v>0</v>
      </c>
      <c r="Q116" s="57">
        <f t="shared" si="21"/>
        <v>136909394</v>
      </c>
    </row>
    <row r="117" spans="1:17" ht="30.75" customHeight="1">
      <c r="A117" s="7"/>
      <c r="B117" s="7"/>
      <c r="C117" s="8"/>
      <c r="D117" s="20"/>
      <c r="E117" s="7"/>
      <c r="F117" s="7"/>
      <c r="G117" s="13"/>
      <c r="H117" s="13"/>
      <c r="I117" s="13"/>
      <c r="J117" s="14"/>
      <c r="K117" s="14"/>
      <c r="L117" s="14"/>
      <c r="M117" s="14"/>
      <c r="N117" s="12"/>
      <c r="O117" s="12"/>
      <c r="P117" s="7"/>
      <c r="Q117" s="7"/>
    </row>
    <row r="118" spans="1:17" ht="26.25" customHeight="1">
      <c r="A118" s="7"/>
      <c r="B118" s="7"/>
      <c r="C118" s="8"/>
      <c r="D118" s="25" t="s">
        <v>59</v>
      </c>
      <c r="E118" s="26"/>
      <c r="F118" s="26"/>
      <c r="G118" s="26"/>
      <c r="H118" s="26"/>
      <c r="I118" s="26"/>
      <c r="J118" s="27"/>
      <c r="K118" s="27"/>
      <c r="L118" s="27"/>
      <c r="M118" s="27" t="s">
        <v>178</v>
      </c>
      <c r="N118" s="12"/>
      <c r="O118" s="12"/>
      <c r="P118" s="7"/>
      <c r="Q118" s="7"/>
    </row>
    <row r="119" spans="1:17" ht="26.25" customHeight="1">
      <c r="A119" s="7"/>
      <c r="B119" s="7"/>
      <c r="C119" s="8"/>
      <c r="D119" s="20"/>
      <c r="E119" s="7"/>
      <c r="F119" s="7"/>
      <c r="G119" s="13"/>
      <c r="H119" s="13"/>
      <c r="I119" s="13"/>
      <c r="J119" s="14"/>
      <c r="K119" s="14"/>
      <c r="L119" s="14"/>
      <c r="M119" s="14"/>
      <c r="N119" s="12"/>
      <c r="O119" s="12"/>
      <c r="P119" s="7"/>
      <c r="Q119" s="7"/>
    </row>
    <row r="120" ht="27.75" customHeight="1">
      <c r="C120" s="15"/>
    </row>
    <row r="121" spans="3:17" ht="20.25" customHeight="1">
      <c r="C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3:17" ht="28.5" customHeight="1">
      <c r="C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3:6" ht="26.25" customHeight="1">
      <c r="C123" s="15"/>
      <c r="E123" s="23"/>
      <c r="F123" s="16"/>
    </row>
    <row r="124" spans="3:6" ht="26.25" customHeight="1">
      <c r="C124" s="15"/>
      <c r="E124" s="23"/>
      <c r="F124" s="16"/>
    </row>
    <row r="125" spans="3:6" ht="28.5" customHeight="1">
      <c r="C125" s="15"/>
      <c r="E125" s="23"/>
      <c r="F125" s="16"/>
    </row>
    <row r="126" spans="3:6" ht="29.25" customHeight="1">
      <c r="C126" s="15"/>
      <c r="D126" s="21"/>
      <c r="E126" s="17"/>
      <c r="F126" s="17"/>
    </row>
    <row r="127" spans="3:6" ht="35.25" customHeight="1">
      <c r="C127" s="15"/>
      <c r="D127" s="22"/>
      <c r="E127" s="16"/>
      <c r="F127" s="16"/>
    </row>
    <row r="128" spans="3:6" ht="25.5" customHeight="1">
      <c r="C128" s="15"/>
      <c r="D128" s="22"/>
      <c r="E128" s="16"/>
      <c r="F128" s="16"/>
    </row>
    <row r="129" spans="3:6" ht="33" customHeight="1">
      <c r="C129" s="15"/>
      <c r="E129" s="16"/>
      <c r="F129" s="16"/>
    </row>
    <row r="130" ht="33" customHeight="1">
      <c r="C130" s="15"/>
    </row>
    <row r="131" spans="3:6" ht="37.5" customHeight="1">
      <c r="C131" s="15"/>
      <c r="D131" s="22"/>
      <c r="E131" s="16"/>
      <c r="F131" s="16"/>
    </row>
    <row r="132" ht="37.5" customHeight="1">
      <c r="C132" s="15"/>
    </row>
    <row r="133" ht="33.75" customHeight="1">
      <c r="C133" s="15"/>
    </row>
    <row r="134" ht="33.75" customHeight="1">
      <c r="C134" s="15"/>
    </row>
    <row r="135" ht="29.25" customHeight="1">
      <c r="C135" s="15"/>
    </row>
    <row r="136" ht="32.25" customHeight="1">
      <c r="C136" s="15"/>
    </row>
    <row r="137" ht="37.5" customHeight="1">
      <c r="C137" s="15"/>
    </row>
    <row r="138" ht="37.5" customHeight="1">
      <c r="C138" s="15"/>
    </row>
    <row r="139" ht="45.75" customHeight="1">
      <c r="C139" s="15"/>
    </row>
    <row r="140" ht="28.5" customHeight="1">
      <c r="C140" s="15"/>
    </row>
    <row r="141" ht="45.75" customHeight="1">
      <c r="C141" s="15"/>
    </row>
    <row r="142" ht="25.5" customHeight="1">
      <c r="C142" s="15"/>
    </row>
    <row r="143" ht="25.5" customHeight="1">
      <c r="C143" s="15"/>
    </row>
    <row r="144" ht="25.5" customHeight="1">
      <c r="C144" s="15"/>
    </row>
    <row r="145" ht="25.5" customHeight="1">
      <c r="C145" s="15"/>
    </row>
    <row r="146" ht="25.5" customHeight="1">
      <c r="C146" s="15"/>
    </row>
    <row r="147" ht="33" customHeight="1">
      <c r="C147" s="15"/>
    </row>
    <row r="148" ht="25.5" customHeight="1">
      <c r="C148" s="15"/>
    </row>
    <row r="149" ht="25.5" customHeight="1">
      <c r="C149" s="15"/>
    </row>
    <row r="150" ht="34.5" customHeight="1">
      <c r="C150" s="15"/>
    </row>
    <row r="151" ht="23.25" customHeight="1">
      <c r="C151" s="15"/>
    </row>
    <row r="152" ht="26.25" customHeight="1">
      <c r="C152" s="15"/>
    </row>
    <row r="153" ht="45" customHeight="1">
      <c r="C153" s="15"/>
    </row>
    <row r="154" ht="31.5" customHeight="1">
      <c r="C154" s="15"/>
    </row>
    <row r="155" ht="24" customHeight="1">
      <c r="C155" s="15"/>
    </row>
    <row r="156" ht="33.75" customHeight="1">
      <c r="C156" s="15"/>
    </row>
    <row r="157" ht="31.5" customHeight="1">
      <c r="C157" s="15"/>
    </row>
    <row r="158" ht="24" customHeight="1">
      <c r="C158" s="15"/>
    </row>
    <row r="159" ht="20.25" customHeight="1">
      <c r="C159" s="15"/>
    </row>
    <row r="160" ht="22.5" customHeight="1">
      <c r="C160" s="15"/>
    </row>
    <row r="161" ht="17.25" customHeight="1">
      <c r="C161" s="15"/>
    </row>
    <row r="162" ht="18.75" customHeight="1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spans="1:17" s="2" customFormat="1" ht="12.75">
      <c r="A176" s="4"/>
      <c r="B176" s="4"/>
      <c r="C176" s="15"/>
      <c r="D176" s="18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</sheetData>
  <sheetProtection/>
  <mergeCells count="22">
    <mergeCell ref="Q9:Q12"/>
    <mergeCell ref="E9:I9"/>
    <mergeCell ref="N11:N12"/>
    <mergeCell ref="O11:O12"/>
    <mergeCell ref="M10:M12"/>
    <mergeCell ref="G10:H10"/>
    <mergeCell ref="F10:F12"/>
    <mergeCell ref="K10:K12"/>
    <mergeCell ref="D6:O6"/>
    <mergeCell ref="G11:G12"/>
    <mergeCell ref="I10:I12"/>
    <mergeCell ref="J9:P9"/>
    <mergeCell ref="E10:E12"/>
    <mergeCell ref="J10:J12"/>
    <mergeCell ref="P10:P12"/>
    <mergeCell ref="L11:L12"/>
    <mergeCell ref="A9:A12"/>
    <mergeCell ref="C9:C12"/>
    <mergeCell ref="N10:O10"/>
    <mergeCell ref="D9:D12"/>
    <mergeCell ref="H11:H12"/>
    <mergeCell ref="B9:B12"/>
  </mergeCells>
  <printOptions/>
  <pageMargins left="0.2362204724409449" right="0.1968503937007874" top="0.5905511811023623" bottom="0.5905511811023623" header="0.5118110236220472" footer="0.5118110236220472"/>
  <pageSetup fitToHeight="4" fitToWidth="4" horizontalDpi="600" verticalDpi="600" orientation="landscape" paperSize="9" scale="38" r:id="rId3"/>
  <rowBreaks count="1" manualBreakCount="1">
    <brk id="44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5"/>
  <sheetViews>
    <sheetView view="pageBreakPreview" zoomScale="75" zoomScaleNormal="75" zoomScaleSheetLayoutView="75" zoomScalePageLayoutView="0" workbookViewId="0" topLeftCell="F1">
      <selection activeCell="R9" sqref="R9:R12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96.75390625" style="18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1.00390625" style="4" customWidth="1"/>
    <col min="11" max="12" width="12.00390625" style="4" customWidth="1"/>
    <col min="13" max="13" width="14.375" style="4" customWidth="1"/>
    <col min="14" max="14" width="15.125" style="4" customWidth="1"/>
    <col min="15" max="15" width="12.25390625" style="4" customWidth="1"/>
    <col min="16" max="16" width="13.875" style="4" customWidth="1"/>
    <col min="17" max="17" width="12.00390625" style="4" customWidth="1"/>
    <col min="18" max="18" width="15.75390625" style="4" customWidth="1"/>
    <col min="19" max="16384" width="9.125" style="1" customWidth="1"/>
  </cols>
  <sheetData>
    <row r="1" ht="12.75">
      <c r="P1" s="4" t="s">
        <v>198</v>
      </c>
    </row>
    <row r="2" spans="2:16" ht="12.75">
      <c r="B2" s="29"/>
      <c r="P2" s="4" t="s">
        <v>199</v>
      </c>
    </row>
    <row r="3" spans="2:16" ht="20.25">
      <c r="B3" s="5"/>
      <c r="C3" s="5"/>
      <c r="P3" s="4" t="s">
        <v>200</v>
      </c>
    </row>
    <row r="4" ht="12.75"/>
    <row r="5" ht="12.75"/>
    <row r="6" spans="5:15" ht="15.75">
      <c r="E6" s="19"/>
      <c r="F6" s="6" t="s">
        <v>189</v>
      </c>
      <c r="G6" s="6"/>
      <c r="H6" s="6"/>
      <c r="I6" s="6"/>
      <c r="J6" s="6"/>
      <c r="K6" s="6"/>
      <c r="L6" s="6"/>
      <c r="M6" s="6"/>
      <c r="N6" s="6"/>
      <c r="O6" s="6"/>
    </row>
    <row r="7" spans="5:15" ht="13.5" customHeight="1">
      <c r="E7" s="19"/>
      <c r="F7" s="6"/>
      <c r="G7" s="6"/>
      <c r="H7" s="6"/>
      <c r="I7" s="6"/>
      <c r="J7" s="6"/>
      <c r="K7" s="6"/>
      <c r="L7" s="6"/>
      <c r="M7" s="6"/>
      <c r="N7" s="6"/>
      <c r="O7" s="6"/>
    </row>
    <row r="8" ht="14.25" customHeight="1" thickBot="1">
      <c r="R8" s="4" t="s">
        <v>218</v>
      </c>
    </row>
    <row r="9" spans="2:18" ht="18" customHeight="1" thickBot="1">
      <c r="B9" s="109" t="s">
        <v>32</v>
      </c>
      <c r="C9" s="109" t="s">
        <v>193</v>
      </c>
      <c r="D9" s="109" t="s">
        <v>31</v>
      </c>
      <c r="E9" s="109" t="s">
        <v>194</v>
      </c>
      <c r="F9" s="119" t="s">
        <v>0</v>
      </c>
      <c r="G9" s="115"/>
      <c r="H9" s="115"/>
      <c r="I9" s="115"/>
      <c r="J9" s="115"/>
      <c r="K9" s="119" t="s">
        <v>1</v>
      </c>
      <c r="L9" s="119"/>
      <c r="M9" s="119"/>
      <c r="N9" s="135"/>
      <c r="O9" s="135"/>
      <c r="P9" s="135"/>
      <c r="Q9" s="135"/>
      <c r="R9" s="116" t="s">
        <v>2</v>
      </c>
    </row>
    <row r="10" spans="2:18" ht="12.75" customHeight="1" thickBot="1">
      <c r="B10" s="109"/>
      <c r="C10" s="109"/>
      <c r="D10" s="109"/>
      <c r="E10" s="109"/>
      <c r="F10" s="109" t="s">
        <v>197</v>
      </c>
      <c r="G10" s="116" t="s">
        <v>6</v>
      </c>
      <c r="H10" s="120" t="s">
        <v>3</v>
      </c>
      <c r="I10" s="121"/>
      <c r="J10" s="109" t="s">
        <v>4</v>
      </c>
      <c r="K10" s="109" t="s">
        <v>197</v>
      </c>
      <c r="L10" s="122" t="s">
        <v>195</v>
      </c>
      <c r="M10" s="92" t="s">
        <v>8</v>
      </c>
      <c r="N10" s="109" t="s">
        <v>6</v>
      </c>
      <c r="O10" s="120" t="s">
        <v>3</v>
      </c>
      <c r="P10" s="121"/>
      <c r="Q10" s="109" t="s">
        <v>5</v>
      </c>
      <c r="R10" s="118"/>
    </row>
    <row r="11" spans="2:18" ht="12.75" customHeight="1" thickBot="1">
      <c r="B11" s="109"/>
      <c r="C11" s="109"/>
      <c r="D11" s="109"/>
      <c r="E11" s="109"/>
      <c r="F11" s="112"/>
      <c r="G11" s="118"/>
      <c r="H11" s="109" t="s">
        <v>7</v>
      </c>
      <c r="I11" s="109" t="s">
        <v>185</v>
      </c>
      <c r="J11" s="114"/>
      <c r="K11" s="109"/>
      <c r="L11" s="123"/>
      <c r="M11" s="116" t="s">
        <v>196</v>
      </c>
      <c r="N11" s="109"/>
      <c r="O11" s="109" t="s">
        <v>7</v>
      </c>
      <c r="P11" s="109" t="s">
        <v>185</v>
      </c>
      <c r="Q11" s="109"/>
      <c r="R11" s="118"/>
    </row>
    <row r="12" spans="2:18" ht="182.25" customHeight="1" thickBot="1">
      <c r="B12" s="109"/>
      <c r="C12" s="109"/>
      <c r="D12" s="109"/>
      <c r="E12" s="109"/>
      <c r="F12" s="112"/>
      <c r="G12" s="117"/>
      <c r="H12" s="112"/>
      <c r="I12" s="112"/>
      <c r="J12" s="114"/>
      <c r="K12" s="109"/>
      <c r="L12" s="124"/>
      <c r="M12" s="117"/>
      <c r="N12" s="109"/>
      <c r="O12" s="112"/>
      <c r="P12" s="112"/>
      <c r="Q12" s="109"/>
      <c r="R12" s="117"/>
    </row>
    <row r="13" spans="2:18" ht="0.75" customHeight="1" thickBot="1">
      <c r="B13" s="33">
        <v>1</v>
      </c>
      <c r="C13" s="33"/>
      <c r="D13" s="33">
        <v>2</v>
      </c>
      <c r="E13" s="37">
        <v>3</v>
      </c>
      <c r="F13" s="33">
        <v>4</v>
      </c>
      <c r="G13" s="33">
        <v>5</v>
      </c>
      <c r="H13" s="33">
        <v>6</v>
      </c>
      <c r="I13" s="33">
        <v>7</v>
      </c>
      <c r="J13" s="33">
        <v>8</v>
      </c>
      <c r="K13" s="33">
        <v>9</v>
      </c>
      <c r="L13" s="33"/>
      <c r="M13" s="33"/>
      <c r="N13" s="33">
        <v>10</v>
      </c>
      <c r="O13" s="33">
        <v>11</v>
      </c>
      <c r="P13" s="33">
        <v>12</v>
      </c>
      <c r="Q13" s="33">
        <v>13</v>
      </c>
      <c r="R13" s="33">
        <v>16</v>
      </c>
    </row>
    <row r="14" spans="2:18" ht="24" customHeight="1" thickBot="1">
      <c r="B14" s="47" t="s">
        <v>54</v>
      </c>
      <c r="C14" s="36"/>
      <c r="D14" s="42"/>
      <c r="E14" s="71" t="s">
        <v>37</v>
      </c>
      <c r="F14" s="43">
        <f aca="true" t="shared" si="0" ref="F14:R14">F16+F19+F28+F31</f>
        <v>13382113</v>
      </c>
      <c r="G14" s="43">
        <f t="shared" si="0"/>
        <v>13382113</v>
      </c>
      <c r="H14" s="43">
        <f t="shared" si="0"/>
        <v>8392195</v>
      </c>
      <c r="I14" s="43">
        <f t="shared" si="0"/>
        <v>693085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3">
        <f t="shared" si="0"/>
        <v>0</v>
      </c>
      <c r="O14" s="43">
        <f t="shared" si="0"/>
        <v>0</v>
      </c>
      <c r="P14" s="43">
        <f t="shared" si="0"/>
        <v>0</v>
      </c>
      <c r="Q14" s="43">
        <f t="shared" si="0"/>
        <v>0</v>
      </c>
      <c r="R14" s="43">
        <f t="shared" si="0"/>
        <v>13382113</v>
      </c>
    </row>
    <row r="15" spans="2:18" ht="18" customHeight="1" thickBot="1">
      <c r="B15" s="36"/>
      <c r="C15" s="36"/>
      <c r="D15" s="42"/>
      <c r="E15" s="82" t="s">
        <v>9</v>
      </c>
      <c r="F15" s="43"/>
      <c r="G15" s="43"/>
      <c r="H15" s="43"/>
      <c r="I15" s="43"/>
      <c r="J15" s="39"/>
      <c r="K15" s="39"/>
      <c r="L15" s="39"/>
      <c r="M15" s="39"/>
      <c r="N15" s="39"/>
      <c r="O15" s="39"/>
      <c r="P15" s="39"/>
      <c r="Q15" s="39"/>
      <c r="R15" s="39"/>
    </row>
    <row r="16" spans="2:18" ht="21.75" customHeight="1" thickBot="1">
      <c r="B16" s="38"/>
      <c r="C16" s="44" t="s">
        <v>34</v>
      </c>
      <c r="D16" s="45"/>
      <c r="E16" s="83" t="s">
        <v>10</v>
      </c>
      <c r="F16" s="39">
        <f>F17+F18</f>
        <v>9777998</v>
      </c>
      <c r="G16" s="39">
        <f>G17+G18</f>
        <v>9777998</v>
      </c>
      <c r="H16" s="39">
        <f aca="true" t="shared" si="1" ref="H16:R16">H17+H18</f>
        <v>6604566</v>
      </c>
      <c r="I16" s="39">
        <f t="shared" si="1"/>
        <v>622385</v>
      </c>
      <c r="J16" s="39">
        <f t="shared" si="1"/>
        <v>0</v>
      </c>
      <c r="K16" s="39">
        <f t="shared" si="1"/>
        <v>0</v>
      </c>
      <c r="L16" s="39">
        <f t="shared" si="1"/>
        <v>0</v>
      </c>
      <c r="M16" s="39">
        <f t="shared" si="1"/>
        <v>0</v>
      </c>
      <c r="N16" s="39">
        <f t="shared" si="1"/>
        <v>0</v>
      </c>
      <c r="O16" s="39">
        <f t="shared" si="1"/>
        <v>0</v>
      </c>
      <c r="P16" s="39">
        <f t="shared" si="1"/>
        <v>0</v>
      </c>
      <c r="Q16" s="39">
        <f t="shared" si="1"/>
        <v>0</v>
      </c>
      <c r="R16" s="39">
        <f t="shared" si="1"/>
        <v>9777998</v>
      </c>
    </row>
    <row r="17" spans="2:18" ht="48" customHeight="1" thickBot="1">
      <c r="B17" s="38" t="s">
        <v>65</v>
      </c>
      <c r="C17" s="38" t="s">
        <v>64</v>
      </c>
      <c r="D17" s="38" t="s">
        <v>11</v>
      </c>
      <c r="E17" s="82" t="s">
        <v>173</v>
      </c>
      <c r="F17" s="39">
        <f>G17</f>
        <v>9747998</v>
      </c>
      <c r="G17" s="39">
        <f>9523281+74717+150000</f>
        <v>9747998</v>
      </c>
      <c r="H17" s="39">
        <f>6543323+61243</f>
        <v>6604566</v>
      </c>
      <c r="I17" s="39">
        <v>622385</v>
      </c>
      <c r="J17" s="43">
        <v>0</v>
      </c>
      <c r="K17" s="39">
        <f>L17+N17+O17+P17+Q17</f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f aca="true" t="shared" si="2" ref="R17:R135">F17+K17</f>
        <v>9747998</v>
      </c>
    </row>
    <row r="18" spans="2:18" ht="21.75" customHeight="1" thickBot="1">
      <c r="B18" s="38" t="s">
        <v>202</v>
      </c>
      <c r="C18" s="38" t="s">
        <v>203</v>
      </c>
      <c r="D18" s="38" t="s">
        <v>204</v>
      </c>
      <c r="E18" s="82" t="s">
        <v>205</v>
      </c>
      <c r="F18" s="39">
        <f>G18</f>
        <v>30000</v>
      </c>
      <c r="G18" s="39">
        <v>30000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f t="shared" si="2"/>
        <v>30000</v>
      </c>
    </row>
    <row r="19" spans="2:18" ht="20.25" customHeight="1" thickBot="1">
      <c r="B19" s="38"/>
      <c r="C19" s="51" t="s">
        <v>35</v>
      </c>
      <c r="D19" s="51"/>
      <c r="E19" s="80" t="s">
        <v>12</v>
      </c>
      <c r="F19" s="43">
        <f>F20+F22+F24+F26</f>
        <v>3430933</v>
      </c>
      <c r="G19" s="43">
        <f>G20+G22+G24+G26</f>
        <v>3430933</v>
      </c>
      <c r="H19" s="43">
        <f aca="true" t="shared" si="3" ref="H19:R19">H20+H22+H24+H26</f>
        <v>1787629</v>
      </c>
      <c r="I19" s="43">
        <f t="shared" si="3"/>
        <v>70700</v>
      </c>
      <c r="J19" s="43">
        <f t="shared" si="3"/>
        <v>0</v>
      </c>
      <c r="K19" s="43">
        <f t="shared" si="3"/>
        <v>0</v>
      </c>
      <c r="L19" s="43">
        <f t="shared" si="3"/>
        <v>0</v>
      </c>
      <c r="M19" s="43">
        <f t="shared" si="3"/>
        <v>0</v>
      </c>
      <c r="N19" s="43">
        <f t="shared" si="3"/>
        <v>0</v>
      </c>
      <c r="O19" s="43">
        <f t="shared" si="3"/>
        <v>0</v>
      </c>
      <c r="P19" s="43">
        <f t="shared" si="3"/>
        <v>0</v>
      </c>
      <c r="Q19" s="43">
        <f t="shared" si="3"/>
        <v>0</v>
      </c>
      <c r="R19" s="43">
        <f t="shared" si="3"/>
        <v>3430933</v>
      </c>
    </row>
    <row r="20" spans="2:18" ht="20.25" customHeight="1" thickBot="1">
      <c r="B20" s="38"/>
      <c r="C20" s="51" t="s">
        <v>120</v>
      </c>
      <c r="D20" s="51"/>
      <c r="E20" s="80" t="s">
        <v>121</v>
      </c>
      <c r="F20" s="39">
        <f>F21</f>
        <v>2278996</v>
      </c>
      <c r="G20" s="39">
        <f aca="true" t="shared" si="4" ref="G20:Q20">G21</f>
        <v>2278996</v>
      </c>
      <c r="H20" s="39">
        <f t="shared" si="4"/>
        <v>1787629</v>
      </c>
      <c r="I20" s="39">
        <f t="shared" si="4"/>
        <v>70700</v>
      </c>
      <c r="J20" s="43">
        <f t="shared" si="4"/>
        <v>0</v>
      </c>
      <c r="K20" s="43">
        <f t="shared" si="4"/>
        <v>0</v>
      </c>
      <c r="L20" s="43">
        <v>0</v>
      </c>
      <c r="M20" s="43">
        <v>0</v>
      </c>
      <c r="N20" s="43">
        <f t="shared" si="4"/>
        <v>0</v>
      </c>
      <c r="O20" s="43">
        <f t="shared" si="4"/>
        <v>0</v>
      </c>
      <c r="P20" s="43">
        <f t="shared" si="4"/>
        <v>0</v>
      </c>
      <c r="Q20" s="43">
        <f t="shared" si="4"/>
        <v>0</v>
      </c>
      <c r="R20" s="39">
        <f t="shared" si="2"/>
        <v>2278996</v>
      </c>
    </row>
    <row r="21" spans="2:18" ht="26.25" customHeight="1" thickBot="1">
      <c r="B21" s="38" t="s">
        <v>66</v>
      </c>
      <c r="C21" s="38" t="s">
        <v>67</v>
      </c>
      <c r="D21" s="38" t="s">
        <v>13</v>
      </c>
      <c r="E21" s="82" t="s">
        <v>68</v>
      </c>
      <c r="F21" s="39">
        <f>G21</f>
        <v>2278996</v>
      </c>
      <c r="G21" s="39">
        <v>2278996</v>
      </c>
      <c r="H21" s="39">
        <v>1787629</v>
      </c>
      <c r="I21" s="39">
        <v>70700</v>
      </c>
      <c r="J21" s="43">
        <v>0</v>
      </c>
      <c r="K21" s="39">
        <v>0</v>
      </c>
      <c r="L21" s="43">
        <v>0</v>
      </c>
      <c r="M21" s="43">
        <v>0</v>
      </c>
      <c r="N21" s="39">
        <v>0</v>
      </c>
      <c r="O21" s="39">
        <v>0</v>
      </c>
      <c r="P21" s="39">
        <v>0</v>
      </c>
      <c r="Q21" s="39">
        <v>0</v>
      </c>
      <c r="R21" s="39">
        <f t="shared" si="2"/>
        <v>2278996</v>
      </c>
    </row>
    <row r="22" spans="2:18" ht="21.75" customHeight="1" thickBot="1">
      <c r="B22" s="38"/>
      <c r="C22" s="51" t="s">
        <v>122</v>
      </c>
      <c r="D22" s="51"/>
      <c r="E22" s="80" t="s">
        <v>123</v>
      </c>
      <c r="F22" s="43">
        <f>F23</f>
        <v>100000</v>
      </c>
      <c r="G22" s="43">
        <f aca="true" t="shared" si="5" ref="G22:Q22">G23</f>
        <v>100000</v>
      </c>
      <c r="H22" s="43">
        <f t="shared" si="5"/>
        <v>0</v>
      </c>
      <c r="I22" s="43">
        <f t="shared" si="5"/>
        <v>0</v>
      </c>
      <c r="J22" s="43">
        <f t="shared" si="5"/>
        <v>0</v>
      </c>
      <c r="K22" s="43">
        <f t="shared" si="5"/>
        <v>0</v>
      </c>
      <c r="L22" s="43">
        <v>0</v>
      </c>
      <c r="M22" s="43">
        <v>0</v>
      </c>
      <c r="N22" s="43">
        <f t="shared" si="5"/>
        <v>0</v>
      </c>
      <c r="O22" s="43">
        <f t="shared" si="5"/>
        <v>0</v>
      </c>
      <c r="P22" s="43">
        <f t="shared" si="5"/>
        <v>0</v>
      </c>
      <c r="Q22" s="43">
        <f t="shared" si="5"/>
        <v>0</v>
      </c>
      <c r="R22" s="39">
        <f t="shared" si="2"/>
        <v>100000</v>
      </c>
    </row>
    <row r="23" spans="2:18" ht="20.25" customHeight="1" thickBot="1">
      <c r="B23" s="38" t="s">
        <v>69</v>
      </c>
      <c r="C23" s="38" t="s">
        <v>70</v>
      </c>
      <c r="D23" s="38" t="s">
        <v>13</v>
      </c>
      <c r="E23" s="82" t="s">
        <v>62</v>
      </c>
      <c r="F23" s="43">
        <f>G23</f>
        <v>100000</v>
      </c>
      <c r="G23" s="43">
        <v>100000</v>
      </c>
      <c r="H23" s="43">
        <v>0</v>
      </c>
      <c r="I23" s="43">
        <v>0</v>
      </c>
      <c r="J23" s="43">
        <v>0</v>
      </c>
      <c r="K23" s="39">
        <v>0</v>
      </c>
      <c r="L23" s="43">
        <v>0</v>
      </c>
      <c r="M23" s="43">
        <v>0</v>
      </c>
      <c r="N23" s="39">
        <v>0</v>
      </c>
      <c r="O23" s="39">
        <v>0</v>
      </c>
      <c r="P23" s="39">
        <v>0</v>
      </c>
      <c r="Q23" s="39">
        <v>0</v>
      </c>
      <c r="R23" s="39">
        <f t="shared" si="2"/>
        <v>100000</v>
      </c>
    </row>
    <row r="24" spans="2:18" ht="20.25" customHeight="1" thickBot="1">
      <c r="B24" s="38"/>
      <c r="C24" s="51" t="s">
        <v>165</v>
      </c>
      <c r="D24" s="51"/>
      <c r="E24" s="80" t="s">
        <v>125</v>
      </c>
      <c r="F24" s="43">
        <f>F25</f>
        <v>176005</v>
      </c>
      <c r="G24" s="43">
        <f aca="true" t="shared" si="6" ref="G24:R24">G25</f>
        <v>176005</v>
      </c>
      <c r="H24" s="43">
        <f t="shared" si="6"/>
        <v>0</v>
      </c>
      <c r="I24" s="43">
        <f t="shared" si="6"/>
        <v>0</v>
      </c>
      <c r="J24" s="43">
        <f t="shared" si="6"/>
        <v>0</v>
      </c>
      <c r="K24" s="43">
        <f t="shared" si="6"/>
        <v>0</v>
      </c>
      <c r="L24" s="43">
        <f t="shared" si="6"/>
        <v>0</v>
      </c>
      <c r="M24" s="43">
        <f t="shared" si="6"/>
        <v>0</v>
      </c>
      <c r="N24" s="43">
        <f t="shared" si="6"/>
        <v>0</v>
      </c>
      <c r="O24" s="43">
        <f t="shared" si="6"/>
        <v>0</v>
      </c>
      <c r="P24" s="43">
        <f t="shared" si="6"/>
        <v>0</v>
      </c>
      <c r="Q24" s="43">
        <f t="shared" si="6"/>
        <v>0</v>
      </c>
      <c r="R24" s="43">
        <f t="shared" si="6"/>
        <v>176005</v>
      </c>
    </row>
    <row r="25" spans="2:18" ht="45" customHeight="1" thickBot="1">
      <c r="B25" s="38" t="s">
        <v>208</v>
      </c>
      <c r="C25" s="38" t="s">
        <v>167</v>
      </c>
      <c r="D25" s="38" t="s">
        <v>17</v>
      </c>
      <c r="E25" s="82" t="s">
        <v>168</v>
      </c>
      <c r="F25" s="39">
        <f>G25</f>
        <v>176005</v>
      </c>
      <c r="G25" s="39">
        <v>176005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39">
        <f t="shared" si="2"/>
        <v>176005</v>
      </c>
    </row>
    <row r="26" spans="2:18" ht="24.75" customHeight="1" thickBot="1">
      <c r="B26" s="38"/>
      <c r="C26" s="56" t="s">
        <v>171</v>
      </c>
      <c r="D26" s="62"/>
      <c r="E26" s="94" t="s">
        <v>89</v>
      </c>
      <c r="F26" s="39">
        <f>F27</f>
        <v>875932</v>
      </c>
      <c r="G26" s="39">
        <f>G27</f>
        <v>875932</v>
      </c>
      <c r="H26" s="39">
        <f aca="true" t="shared" si="7" ref="H26:R26">H27</f>
        <v>0</v>
      </c>
      <c r="I26" s="39">
        <f t="shared" si="7"/>
        <v>0</v>
      </c>
      <c r="J26" s="39">
        <f t="shared" si="7"/>
        <v>0</v>
      </c>
      <c r="K26" s="39">
        <f t="shared" si="7"/>
        <v>0</v>
      </c>
      <c r="L26" s="39">
        <f t="shared" si="7"/>
        <v>0</v>
      </c>
      <c r="M26" s="39">
        <f t="shared" si="7"/>
        <v>0</v>
      </c>
      <c r="N26" s="39">
        <f t="shared" si="7"/>
        <v>0</v>
      </c>
      <c r="O26" s="39">
        <f t="shared" si="7"/>
        <v>0</v>
      </c>
      <c r="P26" s="39">
        <f t="shared" si="7"/>
        <v>0</v>
      </c>
      <c r="Q26" s="39">
        <f t="shared" si="7"/>
        <v>0</v>
      </c>
      <c r="R26" s="39">
        <f t="shared" si="7"/>
        <v>875932</v>
      </c>
    </row>
    <row r="27" spans="2:18" ht="35.25" customHeight="1" thickBot="1">
      <c r="B27" s="38" t="s">
        <v>209</v>
      </c>
      <c r="C27" s="40" t="s">
        <v>176</v>
      </c>
      <c r="D27" s="38" t="s">
        <v>20</v>
      </c>
      <c r="E27" s="82" t="s">
        <v>172</v>
      </c>
      <c r="F27" s="39">
        <f>G27</f>
        <v>875932</v>
      </c>
      <c r="G27" s="39">
        <v>875932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39">
        <f t="shared" si="2"/>
        <v>875932</v>
      </c>
    </row>
    <row r="28" spans="2:18" ht="23.25" customHeight="1" thickBot="1">
      <c r="B28" s="38"/>
      <c r="C28" s="51" t="s">
        <v>56</v>
      </c>
      <c r="D28" s="51"/>
      <c r="E28" s="80" t="s">
        <v>57</v>
      </c>
      <c r="F28" s="43">
        <f>F29</f>
        <v>173182</v>
      </c>
      <c r="G28" s="43">
        <f aca="true" t="shared" si="8" ref="G28:Q28">G29</f>
        <v>173182</v>
      </c>
      <c r="H28" s="43">
        <f t="shared" si="8"/>
        <v>0</v>
      </c>
      <c r="I28" s="43">
        <f t="shared" si="8"/>
        <v>0</v>
      </c>
      <c r="J28" s="43">
        <v>0</v>
      </c>
      <c r="K28" s="43">
        <f t="shared" si="8"/>
        <v>0</v>
      </c>
      <c r="L28" s="43">
        <v>0</v>
      </c>
      <c r="M28" s="43">
        <v>0</v>
      </c>
      <c r="N28" s="43">
        <f t="shared" si="8"/>
        <v>0</v>
      </c>
      <c r="O28" s="43">
        <f t="shared" si="8"/>
        <v>0</v>
      </c>
      <c r="P28" s="43">
        <f t="shared" si="8"/>
        <v>0</v>
      </c>
      <c r="Q28" s="43">
        <f t="shared" si="8"/>
        <v>0</v>
      </c>
      <c r="R28" s="39">
        <f t="shared" si="2"/>
        <v>173182</v>
      </c>
    </row>
    <row r="29" spans="2:18" ht="21.75" customHeight="1" thickBot="1">
      <c r="B29" s="38"/>
      <c r="C29" s="44" t="s">
        <v>71</v>
      </c>
      <c r="D29" s="44"/>
      <c r="E29" s="83" t="s">
        <v>72</v>
      </c>
      <c r="F29" s="43">
        <f>F30</f>
        <v>173182</v>
      </c>
      <c r="G29" s="43">
        <f>G30</f>
        <v>173182</v>
      </c>
      <c r="H29" s="43">
        <v>0</v>
      </c>
      <c r="I29" s="43">
        <v>0</v>
      </c>
      <c r="J29" s="43">
        <v>0</v>
      </c>
      <c r="K29" s="39">
        <v>0</v>
      </c>
      <c r="L29" s="43">
        <v>0</v>
      </c>
      <c r="M29" s="43">
        <v>0</v>
      </c>
      <c r="N29" s="39">
        <v>0</v>
      </c>
      <c r="O29" s="39">
        <v>0</v>
      </c>
      <c r="P29" s="39">
        <v>0</v>
      </c>
      <c r="Q29" s="39">
        <v>0</v>
      </c>
      <c r="R29" s="39">
        <f t="shared" si="2"/>
        <v>173182</v>
      </c>
    </row>
    <row r="30" spans="2:18" ht="23.25" customHeight="1" thickBot="1">
      <c r="B30" s="38" t="s">
        <v>140</v>
      </c>
      <c r="C30" s="38" t="s">
        <v>139</v>
      </c>
      <c r="D30" s="38" t="s">
        <v>55</v>
      </c>
      <c r="E30" s="82" t="s">
        <v>138</v>
      </c>
      <c r="F30" s="43">
        <f aca="true" t="shared" si="9" ref="F30:F35">G30</f>
        <v>173182</v>
      </c>
      <c r="G30" s="43">
        <f>173182-30000+30000</f>
        <v>173182</v>
      </c>
      <c r="H30" s="43">
        <v>0</v>
      </c>
      <c r="I30" s="43">
        <v>0</v>
      </c>
      <c r="J30" s="43">
        <v>0</v>
      </c>
      <c r="K30" s="39">
        <v>0</v>
      </c>
      <c r="L30" s="43">
        <v>0</v>
      </c>
      <c r="M30" s="43">
        <v>0</v>
      </c>
      <c r="N30" s="39">
        <v>0</v>
      </c>
      <c r="O30" s="39">
        <v>0</v>
      </c>
      <c r="P30" s="39">
        <v>0</v>
      </c>
      <c r="Q30" s="39">
        <v>0</v>
      </c>
      <c r="R30" s="39">
        <f t="shared" si="2"/>
        <v>173182</v>
      </c>
    </row>
    <row r="31" spans="2:18" ht="21.75" customHeight="1" hidden="1" thickBot="1">
      <c r="B31" s="38"/>
      <c r="C31" s="51" t="s">
        <v>36</v>
      </c>
      <c r="D31" s="51"/>
      <c r="E31" s="80" t="s">
        <v>15</v>
      </c>
      <c r="F31" s="43">
        <f t="shared" si="9"/>
        <v>0</v>
      </c>
      <c r="G31" s="43">
        <f aca="true" t="shared" si="10" ref="G31:Q31">G32</f>
        <v>0</v>
      </c>
      <c r="H31" s="43">
        <f t="shared" si="10"/>
        <v>0</v>
      </c>
      <c r="I31" s="43">
        <f t="shared" si="10"/>
        <v>0</v>
      </c>
      <c r="J31" s="43">
        <f t="shared" si="10"/>
        <v>0</v>
      </c>
      <c r="K31" s="43">
        <f t="shared" si="10"/>
        <v>0</v>
      </c>
      <c r="L31" s="43">
        <v>0</v>
      </c>
      <c r="M31" s="43">
        <v>0</v>
      </c>
      <c r="N31" s="43">
        <f t="shared" si="10"/>
        <v>0</v>
      </c>
      <c r="O31" s="43">
        <f t="shared" si="10"/>
        <v>0</v>
      </c>
      <c r="P31" s="43">
        <f t="shared" si="10"/>
        <v>0</v>
      </c>
      <c r="Q31" s="43">
        <f t="shared" si="10"/>
        <v>0</v>
      </c>
      <c r="R31" s="39">
        <f t="shared" si="2"/>
        <v>0</v>
      </c>
    </row>
    <row r="32" spans="2:18" ht="0.75" customHeight="1" hidden="1" thickBot="1">
      <c r="B32" s="38" t="s">
        <v>187</v>
      </c>
      <c r="C32" s="38" t="s">
        <v>186</v>
      </c>
      <c r="D32" s="38" t="s">
        <v>16</v>
      </c>
      <c r="E32" s="82" t="s">
        <v>188</v>
      </c>
      <c r="F32" s="43">
        <f t="shared" si="9"/>
        <v>0</v>
      </c>
      <c r="G32" s="43"/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39">
        <f t="shared" si="2"/>
        <v>0</v>
      </c>
    </row>
    <row r="33" spans="2:18" ht="23.25" customHeight="1" hidden="1" thickBot="1">
      <c r="B33" s="38"/>
      <c r="C33" s="38"/>
      <c r="D33" s="38"/>
      <c r="E33" s="84" t="s">
        <v>106</v>
      </c>
      <c r="F33" s="43">
        <f t="shared" si="9"/>
        <v>0</v>
      </c>
      <c r="G33" s="43"/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39">
        <f t="shared" si="2"/>
        <v>0</v>
      </c>
    </row>
    <row r="34" spans="2:18" ht="19.5" customHeight="1" thickBot="1">
      <c r="B34" s="38"/>
      <c r="C34" s="38"/>
      <c r="D34" s="38"/>
      <c r="E34" s="84" t="s">
        <v>9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9"/>
    </row>
    <row r="35" spans="2:18" ht="39" customHeight="1" thickBot="1">
      <c r="B35" s="38"/>
      <c r="C35" s="38"/>
      <c r="D35" s="38"/>
      <c r="E35" s="84" t="s">
        <v>215</v>
      </c>
      <c r="F35" s="43">
        <f t="shared" si="9"/>
        <v>30000</v>
      </c>
      <c r="G35" s="43">
        <v>30000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39">
        <f t="shared" si="2"/>
        <v>30000</v>
      </c>
    </row>
    <row r="36" spans="2:18" ht="33.75" customHeight="1" thickBot="1">
      <c r="B36" s="56" t="s">
        <v>78</v>
      </c>
      <c r="C36" s="40"/>
      <c r="D36" s="46"/>
      <c r="E36" s="71" t="s">
        <v>105</v>
      </c>
      <c r="F36" s="43">
        <f>F38+F40</f>
        <v>115941178</v>
      </c>
      <c r="G36" s="43">
        <f aca="true" t="shared" si="11" ref="G36:Q36">G38+G40</f>
        <v>115941178</v>
      </c>
      <c r="H36" s="43">
        <f>H38+H40</f>
        <v>13739167</v>
      </c>
      <c r="I36" s="43">
        <f t="shared" si="11"/>
        <v>610653</v>
      </c>
      <c r="J36" s="43">
        <f t="shared" si="11"/>
        <v>0</v>
      </c>
      <c r="K36" s="43">
        <f t="shared" si="11"/>
        <v>87657</v>
      </c>
      <c r="L36" s="43">
        <v>0</v>
      </c>
      <c r="M36" s="43">
        <v>0</v>
      </c>
      <c r="N36" s="43">
        <f t="shared" si="11"/>
        <v>87657</v>
      </c>
      <c r="O36" s="43">
        <f t="shared" si="11"/>
        <v>67014</v>
      </c>
      <c r="P36" s="43">
        <f t="shared" si="11"/>
        <v>0</v>
      </c>
      <c r="Q36" s="43">
        <f t="shared" si="11"/>
        <v>0</v>
      </c>
      <c r="R36" s="39">
        <f t="shared" si="2"/>
        <v>116028835</v>
      </c>
    </row>
    <row r="37" spans="2:18" ht="26.25" customHeight="1" thickBot="1">
      <c r="B37" s="40"/>
      <c r="C37" s="40"/>
      <c r="D37" s="46"/>
      <c r="E37" s="71" t="s">
        <v>14</v>
      </c>
      <c r="F37" s="43"/>
      <c r="G37" s="43"/>
      <c r="H37" s="43"/>
      <c r="I37" s="43"/>
      <c r="J37" s="43"/>
      <c r="K37" s="39"/>
      <c r="L37" s="43"/>
      <c r="M37" s="43"/>
      <c r="N37" s="39"/>
      <c r="O37" s="39"/>
      <c r="P37" s="39"/>
      <c r="Q37" s="39"/>
      <c r="R37" s="39"/>
    </row>
    <row r="38" spans="2:18" ht="23.25" customHeight="1" thickBot="1">
      <c r="B38" s="38"/>
      <c r="C38" s="44" t="s">
        <v>34</v>
      </c>
      <c r="D38" s="44"/>
      <c r="E38" s="83" t="s">
        <v>10</v>
      </c>
      <c r="F38" s="43">
        <f>F39</f>
        <v>10418041</v>
      </c>
      <c r="G38" s="43">
        <f>G39</f>
        <v>10418041</v>
      </c>
      <c r="H38" s="43">
        <f>H39</f>
        <v>7935836</v>
      </c>
      <c r="I38" s="43">
        <f>I39</f>
        <v>367095</v>
      </c>
      <c r="J38" s="43">
        <v>0</v>
      </c>
      <c r="K38" s="39">
        <v>0</v>
      </c>
      <c r="L38" s="43">
        <v>0</v>
      </c>
      <c r="M38" s="43">
        <v>0</v>
      </c>
      <c r="N38" s="39">
        <v>0</v>
      </c>
      <c r="O38" s="39">
        <v>0</v>
      </c>
      <c r="P38" s="39">
        <v>0</v>
      </c>
      <c r="Q38" s="39">
        <v>0</v>
      </c>
      <c r="R38" s="39">
        <f t="shared" si="2"/>
        <v>10418041</v>
      </c>
    </row>
    <row r="39" spans="2:18" ht="54" customHeight="1" thickBot="1">
      <c r="B39" s="40" t="s">
        <v>79</v>
      </c>
      <c r="C39" s="40" t="s">
        <v>64</v>
      </c>
      <c r="D39" s="38" t="s">
        <v>11</v>
      </c>
      <c r="E39" s="82" t="s">
        <v>173</v>
      </c>
      <c r="F39" s="39">
        <f>G39</f>
        <v>10418041</v>
      </c>
      <c r="G39" s="39">
        <f>10568041-150000</f>
        <v>10418041</v>
      </c>
      <c r="H39" s="39">
        <v>7935836</v>
      </c>
      <c r="I39" s="39">
        <v>367095</v>
      </c>
      <c r="J39" s="43">
        <v>0</v>
      </c>
      <c r="K39" s="39">
        <v>0</v>
      </c>
      <c r="L39" s="43">
        <v>0</v>
      </c>
      <c r="M39" s="43">
        <v>0</v>
      </c>
      <c r="N39" s="39">
        <v>0</v>
      </c>
      <c r="O39" s="39">
        <v>0</v>
      </c>
      <c r="P39" s="39">
        <v>0</v>
      </c>
      <c r="Q39" s="39">
        <v>0</v>
      </c>
      <c r="R39" s="39">
        <f t="shared" si="2"/>
        <v>10418041</v>
      </c>
    </row>
    <row r="40" spans="2:18" ht="18.75" customHeight="1" thickBot="1">
      <c r="B40" s="47"/>
      <c r="C40" s="51" t="s">
        <v>35</v>
      </c>
      <c r="D40" s="51"/>
      <c r="E40" s="80" t="s">
        <v>12</v>
      </c>
      <c r="F40" s="43">
        <f>F47+F50+F54+F56+F60+F63+F67+F70+F73+F76+F79+F82+F85+F89+F92+F95+F98+F101+F105+F107+F109+F110+F114+F118</f>
        <v>105523137</v>
      </c>
      <c r="G40" s="43">
        <f>G47+G50+G54+G56+G60+G63+G67+G70+G73+G76+G79+G82+G85+G89+G92+G95+G98+G101+G105+G107+G109+G110+G114+G118</f>
        <v>105523137</v>
      </c>
      <c r="H40" s="43">
        <f>H47+H50+H54+H56+H60+H63+H67+H70+H73+H76+H79+H82+H85+H89+H92+H95+H98+H101+H105+H107+H109+H110+H114+H118</f>
        <v>5803331</v>
      </c>
      <c r="I40" s="43">
        <f>I47+I50+I54+I56+I60+I63+I67+I70+I73+I76+I79+I82+I85+I89+I92+I95+I98+I101+I105+I107+I109+I110+I114+I118</f>
        <v>243558</v>
      </c>
      <c r="J40" s="43">
        <f>J47+J50+J54+J56+J60+J63+J67+J70+J76+J79+J82+J85+J89+J92+J95+J105+J107+J109+J110+J114+J118</f>
        <v>0</v>
      </c>
      <c r="K40" s="43">
        <f>K47+K50+K54+K56+K60+K63+K67+K70+K76+K79+K82+K85+K89+K92+K95+K105+K107+K109+K110+K114+K118</f>
        <v>87657</v>
      </c>
      <c r="L40" s="43">
        <v>0</v>
      </c>
      <c r="M40" s="43">
        <v>0</v>
      </c>
      <c r="N40" s="43">
        <f>N47+N50+N54+N56+N60+N63+N67+N70+N76+N79+N82+N85+N89+N92+N95+N105+N107+N109+N110+N114+N118</f>
        <v>87657</v>
      </c>
      <c r="O40" s="43">
        <f>O47+O50+O54+O56+O60+O63+O67+O70+O76+O79+O82+O85+O89+O92+O95+O105+O107+O109+O110+O114+O118</f>
        <v>67014</v>
      </c>
      <c r="P40" s="43">
        <f>P47+P50+P54+P56+P60+P63+P67+P70+P76+P79+P82+P85+P89+P92+P95+P105+P107+P109+P110+P114+P118</f>
        <v>0</v>
      </c>
      <c r="Q40" s="43">
        <f>Q47+Q50+Q54+Q56+Q60+Q63+Q67+Q70+Q76+Q79+Q82+Q85+Q89+Q92+Q95+Q105+Q107+Q109+Q110+Q114+Q118</f>
        <v>0</v>
      </c>
      <c r="R40" s="39">
        <f t="shared" si="2"/>
        <v>105610794</v>
      </c>
    </row>
    <row r="41" spans="2:18" ht="18.75" customHeight="1" thickBot="1">
      <c r="B41" s="47"/>
      <c r="C41" s="51"/>
      <c r="D41" s="51"/>
      <c r="E41" s="82" t="s">
        <v>9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39"/>
    </row>
    <row r="42" spans="2:18" ht="144" customHeight="1" thickBot="1">
      <c r="B42" s="47"/>
      <c r="C42" s="51"/>
      <c r="D42" s="51"/>
      <c r="E42" s="98" t="s">
        <v>210</v>
      </c>
      <c r="F42" s="101">
        <f>G42</f>
        <v>39575100</v>
      </c>
      <c r="G42" s="43">
        <f>G46</f>
        <v>39575100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f>F42+K42</f>
        <v>39575100</v>
      </c>
    </row>
    <row r="43" spans="2:18" ht="64.5" customHeight="1" thickBot="1">
      <c r="B43" s="47"/>
      <c r="C43" s="51"/>
      <c r="D43" s="51"/>
      <c r="E43" s="102" t="s">
        <v>211</v>
      </c>
      <c r="F43" s="43">
        <f>G43</f>
        <v>11900</v>
      </c>
      <c r="G43" s="43">
        <f>G53</f>
        <v>11900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f>F43+K43</f>
        <v>11900</v>
      </c>
    </row>
    <row r="44" spans="2:18" ht="159.75" customHeight="1" thickBot="1">
      <c r="B44" s="47"/>
      <c r="C44" s="51"/>
      <c r="D44" s="51"/>
      <c r="E44" s="102" t="s">
        <v>212</v>
      </c>
      <c r="F44" s="43">
        <f>G44</f>
        <v>55814800</v>
      </c>
      <c r="G44" s="43">
        <f>G66+G88</f>
        <v>55814800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f>F44+K44</f>
        <v>55814800</v>
      </c>
    </row>
    <row r="45" spans="2:18" ht="126.75" customHeight="1" thickBot="1">
      <c r="B45" s="47"/>
      <c r="C45" s="51"/>
      <c r="D45" s="51"/>
      <c r="E45" s="102" t="s">
        <v>213</v>
      </c>
      <c r="F45" s="43">
        <f>G45</f>
        <v>511299</v>
      </c>
      <c r="G45" s="43">
        <f>G114</f>
        <v>511299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39">
        <f>F45+K45</f>
        <v>511299</v>
      </c>
    </row>
    <row r="46" spans="2:18" ht="127.5" customHeight="1" thickBot="1">
      <c r="B46" s="47"/>
      <c r="C46" s="51" t="s">
        <v>112</v>
      </c>
      <c r="D46" s="51"/>
      <c r="E46" s="103" t="s">
        <v>207</v>
      </c>
      <c r="F46" s="43">
        <f>G46</f>
        <v>39575100</v>
      </c>
      <c r="G46" s="43">
        <f>G47+G50</f>
        <v>39575100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f>F46+K46</f>
        <v>39575100</v>
      </c>
    </row>
    <row r="47" spans="1:18" ht="34.5" customHeight="1" thickBot="1">
      <c r="A47" s="1">
        <v>90201</v>
      </c>
      <c r="B47" s="38" t="s">
        <v>81</v>
      </c>
      <c r="C47" s="38" t="s">
        <v>33</v>
      </c>
      <c r="D47" s="38" t="s">
        <v>17</v>
      </c>
      <c r="E47" s="82" t="s">
        <v>80</v>
      </c>
      <c r="F47" s="43">
        <f>F49</f>
        <v>12966775</v>
      </c>
      <c r="G47" s="43">
        <f>G49</f>
        <v>12966775</v>
      </c>
      <c r="H47" s="43">
        <v>0</v>
      </c>
      <c r="I47" s="43">
        <v>0</v>
      </c>
      <c r="J47" s="43">
        <v>0</v>
      </c>
      <c r="K47" s="39">
        <f>K49</f>
        <v>0</v>
      </c>
      <c r="L47" s="43">
        <v>0</v>
      </c>
      <c r="M47" s="43">
        <v>0</v>
      </c>
      <c r="N47" s="39">
        <v>0</v>
      </c>
      <c r="O47" s="39">
        <v>0</v>
      </c>
      <c r="P47" s="39">
        <v>0</v>
      </c>
      <c r="Q47" s="39">
        <v>0</v>
      </c>
      <c r="R47" s="39">
        <f t="shared" si="2"/>
        <v>12966775</v>
      </c>
    </row>
    <row r="48" spans="2:18" ht="18.75" customHeight="1" thickBot="1">
      <c r="B48" s="38"/>
      <c r="C48" s="38"/>
      <c r="D48" s="38"/>
      <c r="E48" s="99" t="s">
        <v>9</v>
      </c>
      <c r="F48" s="43"/>
      <c r="G48" s="96"/>
      <c r="H48" s="43"/>
      <c r="I48" s="43"/>
      <c r="J48" s="43"/>
      <c r="K48" s="39"/>
      <c r="L48" s="43"/>
      <c r="M48" s="43"/>
      <c r="N48" s="39"/>
      <c r="O48" s="39"/>
      <c r="P48" s="39"/>
      <c r="Q48" s="39"/>
      <c r="R48" s="39"/>
    </row>
    <row r="49" spans="2:18" ht="142.5" customHeight="1" thickBot="1">
      <c r="B49" s="38"/>
      <c r="C49" s="38"/>
      <c r="D49" s="38"/>
      <c r="E49" s="100" t="s">
        <v>210</v>
      </c>
      <c r="F49" s="101">
        <f>G49</f>
        <v>12966775</v>
      </c>
      <c r="G49" s="96">
        <v>12966775</v>
      </c>
      <c r="H49" s="43">
        <v>0</v>
      </c>
      <c r="I49" s="43">
        <v>0</v>
      </c>
      <c r="J49" s="43"/>
      <c r="K49" s="39">
        <v>0</v>
      </c>
      <c r="L49" s="43">
        <v>0</v>
      </c>
      <c r="M49" s="43">
        <v>0</v>
      </c>
      <c r="N49" s="39">
        <v>0</v>
      </c>
      <c r="O49" s="39">
        <v>0</v>
      </c>
      <c r="P49" s="39">
        <v>0</v>
      </c>
      <c r="Q49" s="39">
        <v>0</v>
      </c>
      <c r="R49" s="39">
        <f t="shared" si="2"/>
        <v>12966775</v>
      </c>
    </row>
    <row r="50" spans="2:18" ht="35.25" customHeight="1" thickBot="1">
      <c r="B50" s="38" t="s">
        <v>96</v>
      </c>
      <c r="C50" s="38" t="s">
        <v>39</v>
      </c>
      <c r="D50" s="38" t="s">
        <v>19</v>
      </c>
      <c r="E50" s="82" t="s">
        <v>50</v>
      </c>
      <c r="F50" s="97">
        <f>F52</f>
        <v>26608325</v>
      </c>
      <c r="G50" s="43">
        <f>G52</f>
        <v>26608325</v>
      </c>
      <c r="H50" s="43">
        <v>0</v>
      </c>
      <c r="I50" s="43">
        <v>0</v>
      </c>
      <c r="J50" s="43">
        <v>0</v>
      </c>
      <c r="K50" s="39">
        <f>K52</f>
        <v>0</v>
      </c>
      <c r="L50" s="43">
        <v>0</v>
      </c>
      <c r="M50" s="43">
        <v>0</v>
      </c>
      <c r="N50" s="39">
        <v>0</v>
      </c>
      <c r="O50" s="39">
        <v>0</v>
      </c>
      <c r="P50" s="39">
        <v>0</v>
      </c>
      <c r="Q50" s="39">
        <v>0</v>
      </c>
      <c r="R50" s="39">
        <f t="shared" si="2"/>
        <v>26608325</v>
      </c>
    </row>
    <row r="51" spans="2:18" ht="19.5" customHeight="1" thickBot="1">
      <c r="B51" s="38"/>
      <c r="C51" s="38"/>
      <c r="D51" s="38"/>
      <c r="E51" s="99" t="s">
        <v>9</v>
      </c>
      <c r="F51" s="97"/>
      <c r="G51" s="43"/>
      <c r="H51" s="43"/>
      <c r="I51" s="43"/>
      <c r="J51" s="43"/>
      <c r="K51" s="39"/>
      <c r="L51" s="43"/>
      <c r="M51" s="43"/>
      <c r="N51" s="39"/>
      <c r="O51" s="39"/>
      <c r="P51" s="39"/>
      <c r="Q51" s="39"/>
      <c r="R51" s="39"/>
    </row>
    <row r="52" spans="2:18" ht="144.75" customHeight="1" thickBot="1">
      <c r="B52" s="38"/>
      <c r="C52" s="38"/>
      <c r="D52" s="46"/>
      <c r="E52" s="98" t="s">
        <v>210</v>
      </c>
      <c r="F52" s="43">
        <f>G52</f>
        <v>26608325</v>
      </c>
      <c r="G52" s="43">
        <v>26608325</v>
      </c>
      <c r="H52" s="43">
        <v>0</v>
      </c>
      <c r="I52" s="43">
        <v>0</v>
      </c>
      <c r="J52" s="43">
        <v>0</v>
      </c>
      <c r="K52" s="39">
        <v>0</v>
      </c>
      <c r="L52" s="43">
        <v>0</v>
      </c>
      <c r="M52" s="43">
        <v>0</v>
      </c>
      <c r="N52" s="39">
        <v>0</v>
      </c>
      <c r="O52" s="39">
        <v>0</v>
      </c>
      <c r="P52" s="39">
        <v>0</v>
      </c>
      <c r="Q52" s="39">
        <v>0</v>
      </c>
      <c r="R52" s="39">
        <f t="shared" si="2"/>
        <v>26608325</v>
      </c>
    </row>
    <row r="53" spans="2:18" ht="31.5" customHeight="1" thickBot="1">
      <c r="B53" s="38"/>
      <c r="C53" s="51" t="s">
        <v>113</v>
      </c>
      <c r="D53" s="72"/>
      <c r="E53" s="82" t="s">
        <v>136</v>
      </c>
      <c r="F53" s="43">
        <f>F54+F56</f>
        <v>11900</v>
      </c>
      <c r="G53" s="43">
        <f aca="true" t="shared" si="12" ref="G53:Q53">G54+G56</f>
        <v>11900</v>
      </c>
      <c r="H53" s="43">
        <f t="shared" si="12"/>
        <v>0</v>
      </c>
      <c r="I53" s="43">
        <f t="shared" si="12"/>
        <v>0</v>
      </c>
      <c r="J53" s="43">
        <f t="shared" si="12"/>
        <v>0</v>
      </c>
      <c r="K53" s="43">
        <f t="shared" si="12"/>
        <v>0</v>
      </c>
      <c r="L53" s="43">
        <v>0</v>
      </c>
      <c r="M53" s="43">
        <v>0</v>
      </c>
      <c r="N53" s="43">
        <f t="shared" si="12"/>
        <v>0</v>
      </c>
      <c r="O53" s="43">
        <f t="shared" si="12"/>
        <v>0</v>
      </c>
      <c r="P53" s="43">
        <f t="shared" si="12"/>
        <v>0</v>
      </c>
      <c r="Q53" s="43">
        <f t="shared" si="12"/>
        <v>0</v>
      </c>
      <c r="R53" s="39">
        <f t="shared" si="2"/>
        <v>11900</v>
      </c>
    </row>
    <row r="54" spans="1:18" s="88" customFormat="1" ht="34.5" customHeight="1" hidden="1" thickBot="1">
      <c r="A54" s="88">
        <v>90202</v>
      </c>
      <c r="B54" s="89" t="s">
        <v>97</v>
      </c>
      <c r="C54" s="89" t="s">
        <v>38</v>
      </c>
      <c r="D54" s="89" t="s">
        <v>17</v>
      </c>
      <c r="E54" s="90" t="s">
        <v>85</v>
      </c>
      <c r="F54" s="91">
        <f>F55</f>
        <v>0</v>
      </c>
      <c r="G54" s="91">
        <f>G55</f>
        <v>0</v>
      </c>
      <c r="H54" s="91">
        <v>0</v>
      </c>
      <c r="I54" s="91">
        <v>0</v>
      </c>
      <c r="J54" s="91">
        <v>0</v>
      </c>
      <c r="K54" s="91">
        <f>K55</f>
        <v>0</v>
      </c>
      <c r="L54" s="43">
        <v>0</v>
      </c>
      <c r="M54" s="43">
        <v>0</v>
      </c>
      <c r="N54" s="91">
        <v>0</v>
      </c>
      <c r="O54" s="91">
        <v>0</v>
      </c>
      <c r="P54" s="91">
        <v>0</v>
      </c>
      <c r="Q54" s="91">
        <v>0</v>
      </c>
      <c r="R54" s="91">
        <f t="shared" si="2"/>
        <v>0</v>
      </c>
    </row>
    <row r="55" spans="2:18" s="88" customFormat="1" ht="48.75" customHeight="1" hidden="1" thickBot="1">
      <c r="B55" s="89"/>
      <c r="C55" s="89"/>
      <c r="D55" s="89"/>
      <c r="E55" s="90" t="e">
        <f>#REF!</f>
        <v>#REF!</v>
      </c>
      <c r="F55" s="91">
        <f>1200-1200</f>
        <v>0</v>
      </c>
      <c r="G55" s="91">
        <f>1200-1200</f>
        <v>0</v>
      </c>
      <c r="H55" s="91">
        <v>0</v>
      </c>
      <c r="I55" s="91">
        <v>0</v>
      </c>
      <c r="J55" s="91">
        <v>0</v>
      </c>
      <c r="K55" s="91">
        <v>0</v>
      </c>
      <c r="L55" s="43">
        <v>0</v>
      </c>
      <c r="M55" s="43">
        <v>0</v>
      </c>
      <c r="N55" s="91">
        <v>0</v>
      </c>
      <c r="O55" s="91">
        <v>0</v>
      </c>
      <c r="P55" s="91">
        <v>0</v>
      </c>
      <c r="Q55" s="91">
        <v>0</v>
      </c>
      <c r="R55" s="91">
        <f t="shared" si="2"/>
        <v>0</v>
      </c>
    </row>
    <row r="56" spans="2:18" ht="35.25" customHeight="1" thickBot="1">
      <c r="B56" s="38" t="s">
        <v>98</v>
      </c>
      <c r="C56" s="38" t="s">
        <v>86</v>
      </c>
      <c r="D56" s="38" t="s">
        <v>19</v>
      </c>
      <c r="E56" s="82" t="s">
        <v>51</v>
      </c>
      <c r="F56" s="43">
        <f>F58</f>
        <v>11900</v>
      </c>
      <c r="G56" s="43">
        <f>G58</f>
        <v>11900</v>
      </c>
      <c r="H56" s="43">
        <v>0</v>
      </c>
      <c r="I56" s="43">
        <v>0</v>
      </c>
      <c r="J56" s="43">
        <v>0</v>
      </c>
      <c r="K56" s="39">
        <f>K58</f>
        <v>0</v>
      </c>
      <c r="L56" s="43">
        <v>0</v>
      </c>
      <c r="M56" s="43">
        <v>0</v>
      </c>
      <c r="N56" s="39">
        <v>0</v>
      </c>
      <c r="O56" s="39">
        <v>0</v>
      </c>
      <c r="P56" s="39">
        <v>0</v>
      </c>
      <c r="Q56" s="39">
        <v>0</v>
      </c>
      <c r="R56" s="39">
        <f t="shared" si="2"/>
        <v>11900</v>
      </c>
    </row>
    <row r="57" spans="2:18" ht="18" customHeight="1" thickBot="1">
      <c r="B57" s="38"/>
      <c r="C57" s="38"/>
      <c r="D57" s="38"/>
      <c r="E57" s="82" t="s">
        <v>9</v>
      </c>
      <c r="F57" s="43"/>
      <c r="G57" s="43"/>
      <c r="H57" s="43"/>
      <c r="I57" s="43"/>
      <c r="J57" s="43"/>
      <c r="K57" s="39"/>
      <c r="L57" s="43"/>
      <c r="M57" s="43"/>
      <c r="N57" s="39"/>
      <c r="O57" s="39"/>
      <c r="P57" s="39"/>
      <c r="Q57" s="39"/>
      <c r="R57" s="39"/>
    </row>
    <row r="58" spans="2:18" ht="54.75" customHeight="1" thickBot="1">
      <c r="B58" s="38"/>
      <c r="C58" s="38"/>
      <c r="D58" s="46"/>
      <c r="E58" s="102" t="s">
        <v>211</v>
      </c>
      <c r="F58" s="43">
        <f>G58</f>
        <v>11900</v>
      </c>
      <c r="G58" s="43">
        <v>11900</v>
      </c>
      <c r="H58" s="43">
        <v>0</v>
      </c>
      <c r="I58" s="43">
        <v>0</v>
      </c>
      <c r="J58" s="43"/>
      <c r="K58" s="39">
        <v>0</v>
      </c>
      <c r="L58" s="43">
        <v>0</v>
      </c>
      <c r="M58" s="43">
        <v>0</v>
      </c>
      <c r="N58" s="39">
        <v>0</v>
      </c>
      <c r="O58" s="39">
        <v>0</v>
      </c>
      <c r="P58" s="39">
        <v>0</v>
      </c>
      <c r="Q58" s="39">
        <v>0</v>
      </c>
      <c r="R58" s="39">
        <f t="shared" si="2"/>
        <v>11900</v>
      </c>
    </row>
    <row r="59" spans="2:18" ht="49.5" customHeight="1" thickBot="1">
      <c r="B59" s="38"/>
      <c r="C59" s="51" t="s">
        <v>115</v>
      </c>
      <c r="D59" s="73"/>
      <c r="E59" s="80" t="s">
        <v>117</v>
      </c>
      <c r="F59" s="43">
        <f>F60+F63</f>
        <v>170401</v>
      </c>
      <c r="G59" s="43">
        <f>G60+G63</f>
        <v>170401</v>
      </c>
      <c r="H59" s="43">
        <f aca="true" t="shared" si="13" ref="H59:Q59">H60+H63</f>
        <v>0</v>
      </c>
      <c r="I59" s="43">
        <f t="shared" si="13"/>
        <v>0</v>
      </c>
      <c r="J59" s="43">
        <f t="shared" si="13"/>
        <v>0</v>
      </c>
      <c r="K59" s="43">
        <f t="shared" si="13"/>
        <v>0</v>
      </c>
      <c r="L59" s="43">
        <v>0</v>
      </c>
      <c r="M59" s="43">
        <v>0</v>
      </c>
      <c r="N59" s="43">
        <f t="shared" si="13"/>
        <v>0</v>
      </c>
      <c r="O59" s="43">
        <f t="shared" si="13"/>
        <v>0</v>
      </c>
      <c r="P59" s="43">
        <f t="shared" si="13"/>
        <v>0</v>
      </c>
      <c r="Q59" s="43">
        <f t="shared" si="13"/>
        <v>0</v>
      </c>
      <c r="R59" s="39">
        <f t="shared" si="2"/>
        <v>170401</v>
      </c>
    </row>
    <row r="60" spans="2:18" ht="24" customHeight="1" thickBot="1">
      <c r="B60" s="38" t="s">
        <v>94</v>
      </c>
      <c r="C60" s="38" t="s">
        <v>82</v>
      </c>
      <c r="D60" s="38" t="s">
        <v>17</v>
      </c>
      <c r="E60" s="82" t="s">
        <v>83</v>
      </c>
      <c r="F60" s="43">
        <f>F62</f>
        <v>120403</v>
      </c>
      <c r="G60" s="43">
        <f aca="true" t="shared" si="14" ref="G60:Q60">G62</f>
        <v>120403</v>
      </c>
      <c r="H60" s="43">
        <f t="shared" si="14"/>
        <v>0</v>
      </c>
      <c r="I60" s="43">
        <f t="shared" si="14"/>
        <v>0</v>
      </c>
      <c r="J60" s="43">
        <f t="shared" si="14"/>
        <v>0</v>
      </c>
      <c r="K60" s="43">
        <f t="shared" si="14"/>
        <v>0</v>
      </c>
      <c r="L60" s="43">
        <v>0</v>
      </c>
      <c r="M60" s="43">
        <v>0</v>
      </c>
      <c r="N60" s="43">
        <f t="shared" si="14"/>
        <v>0</v>
      </c>
      <c r="O60" s="43">
        <f t="shared" si="14"/>
        <v>0</v>
      </c>
      <c r="P60" s="43">
        <f t="shared" si="14"/>
        <v>0</v>
      </c>
      <c r="Q60" s="43">
        <f t="shared" si="14"/>
        <v>0</v>
      </c>
      <c r="R60" s="39">
        <f t="shared" si="2"/>
        <v>120403</v>
      </c>
    </row>
    <row r="61" spans="2:18" ht="24" customHeight="1" thickBot="1">
      <c r="B61" s="38"/>
      <c r="C61" s="38"/>
      <c r="D61" s="38"/>
      <c r="E61" s="82" t="s">
        <v>9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39"/>
    </row>
    <row r="62" spans="2:18" ht="35.25" customHeight="1" thickBot="1">
      <c r="B62" s="38"/>
      <c r="C62" s="38"/>
      <c r="D62" s="46"/>
      <c r="E62" s="84" t="s">
        <v>214</v>
      </c>
      <c r="F62" s="43">
        <f>G62</f>
        <v>120403</v>
      </c>
      <c r="G62" s="43">
        <v>120403</v>
      </c>
      <c r="H62" s="43">
        <v>0</v>
      </c>
      <c r="I62" s="43">
        <v>0</v>
      </c>
      <c r="J62" s="43"/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39">
        <f t="shared" si="2"/>
        <v>120403</v>
      </c>
    </row>
    <row r="63" spans="2:18" ht="21.75" customHeight="1" thickBot="1">
      <c r="B63" s="38" t="s">
        <v>95</v>
      </c>
      <c r="C63" s="38" t="s">
        <v>84</v>
      </c>
      <c r="D63" s="38" t="s">
        <v>18</v>
      </c>
      <c r="E63" s="84" t="s">
        <v>118</v>
      </c>
      <c r="F63" s="43">
        <f>F65</f>
        <v>49998</v>
      </c>
      <c r="G63" s="43">
        <f aca="true" t="shared" si="15" ref="G63:Q63">G65</f>
        <v>49998</v>
      </c>
      <c r="H63" s="43">
        <f t="shared" si="15"/>
        <v>0</v>
      </c>
      <c r="I63" s="43">
        <f t="shared" si="15"/>
        <v>0</v>
      </c>
      <c r="J63" s="43">
        <f t="shared" si="15"/>
        <v>0</v>
      </c>
      <c r="K63" s="43">
        <f t="shared" si="15"/>
        <v>0</v>
      </c>
      <c r="L63" s="43">
        <v>0</v>
      </c>
      <c r="M63" s="43">
        <v>0</v>
      </c>
      <c r="N63" s="43">
        <f t="shared" si="15"/>
        <v>0</v>
      </c>
      <c r="O63" s="43">
        <f t="shared" si="15"/>
        <v>0</v>
      </c>
      <c r="P63" s="43">
        <f t="shared" si="15"/>
        <v>0</v>
      </c>
      <c r="Q63" s="43">
        <f t="shared" si="15"/>
        <v>0</v>
      </c>
      <c r="R63" s="39">
        <f t="shared" si="2"/>
        <v>49998</v>
      </c>
    </row>
    <row r="64" spans="2:18" ht="21.75" customHeight="1" thickBot="1">
      <c r="B64" s="38"/>
      <c r="C64" s="38"/>
      <c r="D64" s="38"/>
      <c r="E64" s="84" t="s">
        <v>9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39"/>
    </row>
    <row r="65" spans="2:18" ht="39" customHeight="1" thickBot="1">
      <c r="B65" s="38"/>
      <c r="C65" s="38"/>
      <c r="D65" s="46"/>
      <c r="E65" s="84" t="s">
        <v>214</v>
      </c>
      <c r="F65" s="43">
        <f>G65</f>
        <v>49998</v>
      </c>
      <c r="G65" s="43">
        <v>49998</v>
      </c>
      <c r="H65" s="43">
        <v>0</v>
      </c>
      <c r="I65" s="43">
        <v>0</v>
      </c>
      <c r="J65" s="43">
        <v>0</v>
      </c>
      <c r="K65" s="43"/>
      <c r="L65" s="43">
        <v>0</v>
      </c>
      <c r="M65" s="43">
        <v>0</v>
      </c>
      <c r="N65" s="43"/>
      <c r="O65" s="43"/>
      <c r="P65" s="43"/>
      <c r="Q65" s="43"/>
      <c r="R65" s="39">
        <f t="shared" si="2"/>
        <v>49998</v>
      </c>
    </row>
    <row r="66" spans="2:18" ht="36.75" customHeight="1" thickBot="1">
      <c r="B66" s="38"/>
      <c r="C66" s="51" t="s">
        <v>116</v>
      </c>
      <c r="D66" s="73"/>
      <c r="E66" s="85" t="s">
        <v>141</v>
      </c>
      <c r="F66" s="43">
        <f>F67+F70+F73+F76+F79+F82+F85</f>
        <v>39815207</v>
      </c>
      <c r="G66" s="43">
        <f>G67+G70+G73+G76+G79+G82+G85</f>
        <v>39815207</v>
      </c>
      <c r="H66" s="43">
        <f>H67+H70+H76+H79+H82+H85+H89+H92</f>
        <v>0</v>
      </c>
      <c r="I66" s="43">
        <f>I67+I70+I76+I79+I82+I85+I89+I92</f>
        <v>0</v>
      </c>
      <c r="J66" s="43">
        <f>J67+J70+J76+J79+J82+J85+J89+J92</f>
        <v>0</v>
      </c>
      <c r="K66" s="43">
        <f>K67+K70+K76+K79+K82+K85+K89+K92</f>
        <v>0</v>
      </c>
      <c r="L66" s="43">
        <v>0</v>
      </c>
      <c r="M66" s="43">
        <v>0</v>
      </c>
      <c r="N66" s="43">
        <f>N67+N70+N76+N79+N82+N85+N89+N92</f>
        <v>0</v>
      </c>
      <c r="O66" s="43">
        <f>O67+O70+O76+O79+O82+O85+O89+O92</f>
        <v>0</v>
      </c>
      <c r="P66" s="43">
        <f>P67+P70+P76+P79+P82+P85+P89+P92</f>
        <v>0</v>
      </c>
      <c r="Q66" s="43">
        <f>Q67+Q70+Q76+Q79+Q82+Q85+Q89+Q92</f>
        <v>0</v>
      </c>
      <c r="R66" s="39">
        <f t="shared" si="2"/>
        <v>39815207</v>
      </c>
    </row>
    <row r="67" spans="1:18" ht="18.75" customHeight="1" thickBot="1">
      <c r="A67" s="1">
        <v>90302</v>
      </c>
      <c r="B67" s="38" t="s">
        <v>99</v>
      </c>
      <c r="C67" s="38" t="s">
        <v>40</v>
      </c>
      <c r="D67" s="38" t="s">
        <v>13</v>
      </c>
      <c r="E67" s="82" t="s">
        <v>87</v>
      </c>
      <c r="F67" s="43">
        <f>F69</f>
        <v>436802</v>
      </c>
      <c r="G67" s="43">
        <f>G69</f>
        <v>436802</v>
      </c>
      <c r="H67" s="43">
        <v>0</v>
      </c>
      <c r="I67" s="43">
        <v>0</v>
      </c>
      <c r="J67" s="43">
        <v>0</v>
      </c>
      <c r="K67" s="39">
        <f>K69</f>
        <v>0</v>
      </c>
      <c r="L67" s="43">
        <v>0</v>
      </c>
      <c r="M67" s="43">
        <v>0</v>
      </c>
      <c r="N67" s="39">
        <v>0</v>
      </c>
      <c r="O67" s="39">
        <v>0</v>
      </c>
      <c r="P67" s="39">
        <v>0</v>
      </c>
      <c r="Q67" s="39">
        <v>0</v>
      </c>
      <c r="R67" s="39">
        <f t="shared" si="2"/>
        <v>436802</v>
      </c>
    </row>
    <row r="68" spans="2:18" ht="18.75" customHeight="1" thickBot="1">
      <c r="B68" s="38"/>
      <c r="C68" s="38"/>
      <c r="D68" s="38"/>
      <c r="E68" s="82" t="s">
        <v>9</v>
      </c>
      <c r="F68" s="43"/>
      <c r="G68" s="43"/>
      <c r="H68" s="43"/>
      <c r="I68" s="43"/>
      <c r="J68" s="43"/>
      <c r="K68" s="39"/>
      <c r="L68" s="43"/>
      <c r="M68" s="43"/>
      <c r="N68" s="39"/>
      <c r="O68" s="39"/>
      <c r="P68" s="39"/>
      <c r="Q68" s="39"/>
      <c r="R68" s="39"/>
    </row>
    <row r="69" spans="2:18" ht="131.25" customHeight="1" thickBot="1">
      <c r="B69" s="38"/>
      <c r="C69" s="38"/>
      <c r="D69" s="46"/>
      <c r="E69" s="102" t="s">
        <v>212</v>
      </c>
      <c r="F69" s="43">
        <f>G69</f>
        <v>436802</v>
      </c>
      <c r="G69" s="43">
        <v>436802</v>
      </c>
      <c r="H69" s="43">
        <v>0</v>
      </c>
      <c r="I69" s="43">
        <v>0</v>
      </c>
      <c r="J69" s="43">
        <v>0</v>
      </c>
      <c r="K69" s="39">
        <v>0</v>
      </c>
      <c r="L69" s="43">
        <v>0</v>
      </c>
      <c r="M69" s="43">
        <v>0</v>
      </c>
      <c r="N69" s="39">
        <v>0</v>
      </c>
      <c r="O69" s="39">
        <v>0</v>
      </c>
      <c r="P69" s="39">
        <v>0</v>
      </c>
      <c r="Q69" s="39">
        <v>0</v>
      </c>
      <c r="R69" s="39">
        <f t="shared" si="2"/>
        <v>436802</v>
      </c>
    </row>
    <row r="70" spans="1:18" ht="20.25" customHeight="1" thickBot="1">
      <c r="A70" s="1">
        <v>90304</v>
      </c>
      <c r="B70" s="38" t="s">
        <v>142</v>
      </c>
      <c r="C70" s="38" t="s">
        <v>143</v>
      </c>
      <c r="D70" s="38" t="s">
        <v>13</v>
      </c>
      <c r="E70" s="82" t="s">
        <v>49</v>
      </c>
      <c r="F70" s="43">
        <f>F72</f>
        <v>166823</v>
      </c>
      <c r="G70" s="43">
        <f>G72</f>
        <v>166823</v>
      </c>
      <c r="H70" s="43">
        <v>0</v>
      </c>
      <c r="I70" s="43">
        <v>0</v>
      </c>
      <c r="J70" s="43">
        <v>0</v>
      </c>
      <c r="K70" s="39">
        <f>K72</f>
        <v>0</v>
      </c>
      <c r="L70" s="43">
        <v>0</v>
      </c>
      <c r="M70" s="43">
        <v>0</v>
      </c>
      <c r="N70" s="39">
        <v>0</v>
      </c>
      <c r="O70" s="39">
        <v>0</v>
      </c>
      <c r="P70" s="39">
        <v>0</v>
      </c>
      <c r="Q70" s="39">
        <v>0</v>
      </c>
      <c r="R70" s="39">
        <f t="shared" si="2"/>
        <v>166823</v>
      </c>
    </row>
    <row r="71" spans="2:18" ht="20.25" customHeight="1" thickBot="1">
      <c r="B71" s="38"/>
      <c r="C71" s="38"/>
      <c r="D71" s="38"/>
      <c r="E71" s="82" t="s">
        <v>9</v>
      </c>
      <c r="F71" s="43"/>
      <c r="G71" s="43"/>
      <c r="H71" s="43"/>
      <c r="I71" s="43"/>
      <c r="J71" s="43"/>
      <c r="K71" s="39"/>
      <c r="L71" s="43"/>
      <c r="M71" s="43"/>
      <c r="N71" s="39"/>
      <c r="O71" s="39"/>
      <c r="P71" s="39"/>
      <c r="Q71" s="39"/>
      <c r="R71" s="39"/>
    </row>
    <row r="72" spans="2:18" ht="134.25" customHeight="1" thickBot="1">
      <c r="B72" s="38"/>
      <c r="C72" s="38"/>
      <c r="D72" s="46"/>
      <c r="E72" s="102" t="s">
        <v>212</v>
      </c>
      <c r="F72" s="43">
        <f>G72</f>
        <v>166823</v>
      </c>
      <c r="G72" s="43">
        <v>166823</v>
      </c>
      <c r="H72" s="43">
        <v>0</v>
      </c>
      <c r="I72" s="43">
        <v>0</v>
      </c>
      <c r="J72" s="43">
        <v>0</v>
      </c>
      <c r="K72" s="39">
        <v>0</v>
      </c>
      <c r="L72" s="43">
        <v>0</v>
      </c>
      <c r="M72" s="43">
        <v>0</v>
      </c>
      <c r="N72" s="39">
        <v>0</v>
      </c>
      <c r="O72" s="39">
        <v>0</v>
      </c>
      <c r="P72" s="39">
        <v>0</v>
      </c>
      <c r="Q72" s="39">
        <v>0</v>
      </c>
      <c r="R72" s="39">
        <f t="shared" si="2"/>
        <v>166823</v>
      </c>
    </row>
    <row r="73" spans="2:18" ht="19.5" customHeight="1" thickBot="1">
      <c r="B73" s="38" t="s">
        <v>144</v>
      </c>
      <c r="C73" s="38" t="s">
        <v>41</v>
      </c>
      <c r="D73" s="38" t="s">
        <v>13</v>
      </c>
      <c r="E73" s="82" t="s">
        <v>145</v>
      </c>
      <c r="F73" s="43">
        <f>F75</f>
        <v>25028748</v>
      </c>
      <c r="G73" s="43">
        <f>G75</f>
        <v>25028748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39">
        <f t="shared" si="2"/>
        <v>25028748</v>
      </c>
    </row>
    <row r="74" spans="2:18" ht="19.5" customHeight="1" thickBot="1">
      <c r="B74" s="38"/>
      <c r="C74" s="38"/>
      <c r="D74" s="38"/>
      <c r="E74" s="82" t="s">
        <v>9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39"/>
    </row>
    <row r="75" spans="2:18" ht="134.25" customHeight="1" thickBot="1">
      <c r="B75" s="38"/>
      <c r="C75" s="38"/>
      <c r="D75" s="46"/>
      <c r="E75" s="102" t="s">
        <v>212</v>
      </c>
      <c r="F75" s="43">
        <f>G75</f>
        <v>25028748</v>
      </c>
      <c r="G75" s="43">
        <v>25028748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39">
        <f t="shared" si="2"/>
        <v>25028748</v>
      </c>
    </row>
    <row r="76" spans="1:18" ht="18.75" customHeight="1" thickBot="1">
      <c r="A76" s="1">
        <v>90305</v>
      </c>
      <c r="B76" s="38" t="s">
        <v>100</v>
      </c>
      <c r="C76" s="38" t="s">
        <v>42</v>
      </c>
      <c r="D76" s="38" t="s">
        <v>13</v>
      </c>
      <c r="E76" s="82" t="s">
        <v>43</v>
      </c>
      <c r="F76" s="43">
        <f>F78</f>
        <v>2657477</v>
      </c>
      <c r="G76" s="43">
        <f>G78</f>
        <v>2657477</v>
      </c>
      <c r="H76" s="43">
        <v>0</v>
      </c>
      <c r="I76" s="43">
        <v>0</v>
      </c>
      <c r="J76" s="43">
        <v>0</v>
      </c>
      <c r="K76" s="39">
        <f>K78</f>
        <v>0</v>
      </c>
      <c r="L76" s="43">
        <v>0</v>
      </c>
      <c r="M76" s="43">
        <v>0</v>
      </c>
      <c r="N76" s="39">
        <v>0</v>
      </c>
      <c r="O76" s="39">
        <v>0</v>
      </c>
      <c r="P76" s="39">
        <v>0</v>
      </c>
      <c r="Q76" s="39">
        <v>0</v>
      </c>
      <c r="R76" s="39">
        <f t="shared" si="2"/>
        <v>2657477</v>
      </c>
    </row>
    <row r="77" spans="2:18" ht="18.75" customHeight="1" thickBot="1">
      <c r="B77" s="38"/>
      <c r="C77" s="38"/>
      <c r="D77" s="38"/>
      <c r="E77" s="82" t="s">
        <v>9</v>
      </c>
      <c r="F77" s="43"/>
      <c r="G77" s="43"/>
      <c r="H77" s="43"/>
      <c r="I77" s="43"/>
      <c r="J77" s="43"/>
      <c r="K77" s="39"/>
      <c r="L77" s="43"/>
      <c r="M77" s="43"/>
      <c r="N77" s="39"/>
      <c r="O77" s="39"/>
      <c r="P77" s="39"/>
      <c r="Q77" s="39"/>
      <c r="R77" s="39"/>
    </row>
    <row r="78" spans="2:18" ht="128.25" customHeight="1" thickBot="1">
      <c r="B78" s="38"/>
      <c r="C78" s="38"/>
      <c r="D78" s="38"/>
      <c r="E78" s="102" t="s">
        <v>212</v>
      </c>
      <c r="F78" s="43">
        <f>G78</f>
        <v>2657477</v>
      </c>
      <c r="G78" s="43">
        <v>2657477</v>
      </c>
      <c r="H78" s="43">
        <v>0</v>
      </c>
      <c r="I78" s="43">
        <v>0</v>
      </c>
      <c r="J78" s="43">
        <v>0</v>
      </c>
      <c r="K78" s="39">
        <v>0</v>
      </c>
      <c r="L78" s="43">
        <v>0</v>
      </c>
      <c r="M78" s="43">
        <v>0</v>
      </c>
      <c r="N78" s="39">
        <v>0</v>
      </c>
      <c r="O78" s="39">
        <v>0</v>
      </c>
      <c r="P78" s="39">
        <v>0</v>
      </c>
      <c r="Q78" s="39">
        <v>0</v>
      </c>
      <c r="R78" s="39">
        <f t="shared" si="2"/>
        <v>2657477</v>
      </c>
    </row>
    <row r="79" spans="1:18" ht="21" customHeight="1" thickBot="1">
      <c r="A79" s="1">
        <v>90306</v>
      </c>
      <c r="B79" s="38" t="s">
        <v>101</v>
      </c>
      <c r="C79" s="38" t="s">
        <v>44</v>
      </c>
      <c r="D79" s="38" t="s">
        <v>13</v>
      </c>
      <c r="E79" s="82" t="s">
        <v>45</v>
      </c>
      <c r="F79" s="43">
        <f>F81</f>
        <v>6593909</v>
      </c>
      <c r="G79" s="43">
        <f>G81</f>
        <v>6593909</v>
      </c>
      <c r="H79" s="43">
        <v>0</v>
      </c>
      <c r="I79" s="43">
        <v>0</v>
      </c>
      <c r="J79" s="43">
        <v>0</v>
      </c>
      <c r="K79" s="39">
        <f>K81</f>
        <v>0</v>
      </c>
      <c r="L79" s="43">
        <v>0</v>
      </c>
      <c r="M79" s="43">
        <v>0</v>
      </c>
      <c r="N79" s="39">
        <v>0</v>
      </c>
      <c r="O79" s="39">
        <v>0</v>
      </c>
      <c r="P79" s="39">
        <v>0</v>
      </c>
      <c r="Q79" s="39">
        <v>0</v>
      </c>
      <c r="R79" s="39">
        <f t="shared" si="2"/>
        <v>6593909</v>
      </c>
    </row>
    <row r="80" spans="2:18" ht="21" customHeight="1" thickBot="1">
      <c r="B80" s="38"/>
      <c r="C80" s="38"/>
      <c r="D80" s="38"/>
      <c r="E80" s="82" t="s">
        <v>9</v>
      </c>
      <c r="F80" s="43"/>
      <c r="G80" s="43"/>
      <c r="H80" s="43"/>
      <c r="I80" s="43"/>
      <c r="J80" s="43"/>
      <c r="K80" s="39"/>
      <c r="L80" s="43"/>
      <c r="M80" s="43"/>
      <c r="N80" s="39"/>
      <c r="O80" s="39"/>
      <c r="P80" s="39"/>
      <c r="Q80" s="39"/>
      <c r="R80" s="39"/>
    </row>
    <row r="81" spans="2:18" ht="129.75" customHeight="1" thickBot="1">
      <c r="B81" s="38"/>
      <c r="C81" s="38"/>
      <c r="D81" s="38"/>
      <c r="E81" s="102" t="s">
        <v>212</v>
      </c>
      <c r="F81" s="43">
        <f>G81</f>
        <v>6593909</v>
      </c>
      <c r="G81" s="43">
        <v>6593909</v>
      </c>
      <c r="H81" s="43">
        <v>0</v>
      </c>
      <c r="I81" s="43">
        <v>0</v>
      </c>
      <c r="J81" s="43">
        <v>0</v>
      </c>
      <c r="K81" s="39">
        <v>0</v>
      </c>
      <c r="L81" s="43">
        <v>0</v>
      </c>
      <c r="M81" s="43">
        <v>0</v>
      </c>
      <c r="N81" s="39">
        <v>0</v>
      </c>
      <c r="O81" s="39">
        <v>0</v>
      </c>
      <c r="P81" s="39">
        <v>0</v>
      </c>
      <c r="Q81" s="39">
        <v>0</v>
      </c>
      <c r="R81" s="39">
        <f t="shared" si="2"/>
        <v>6593909</v>
      </c>
    </row>
    <row r="82" spans="1:18" ht="20.25" customHeight="1" thickBot="1">
      <c r="A82" s="1">
        <v>90307</v>
      </c>
      <c r="B82" s="38" t="s">
        <v>102</v>
      </c>
      <c r="C82" s="38" t="s">
        <v>46</v>
      </c>
      <c r="D82" s="38" t="s">
        <v>13</v>
      </c>
      <c r="E82" s="82" t="s">
        <v>47</v>
      </c>
      <c r="F82" s="43">
        <f>F84</f>
        <v>199686</v>
      </c>
      <c r="G82" s="43">
        <f>G84</f>
        <v>199686</v>
      </c>
      <c r="H82" s="43">
        <v>0</v>
      </c>
      <c r="I82" s="43">
        <v>0</v>
      </c>
      <c r="J82" s="43">
        <v>0</v>
      </c>
      <c r="K82" s="39">
        <f>K84</f>
        <v>0</v>
      </c>
      <c r="L82" s="43">
        <v>0</v>
      </c>
      <c r="M82" s="43">
        <v>0</v>
      </c>
      <c r="N82" s="39">
        <v>0</v>
      </c>
      <c r="O82" s="39">
        <v>0</v>
      </c>
      <c r="P82" s="39">
        <v>0</v>
      </c>
      <c r="Q82" s="39">
        <v>0</v>
      </c>
      <c r="R82" s="39">
        <f t="shared" si="2"/>
        <v>199686</v>
      </c>
    </row>
    <row r="83" spans="2:18" ht="20.25" customHeight="1" thickBot="1">
      <c r="B83" s="38"/>
      <c r="C83" s="38"/>
      <c r="D83" s="38"/>
      <c r="E83" s="82" t="s">
        <v>9</v>
      </c>
      <c r="F83" s="43"/>
      <c r="G83" s="43"/>
      <c r="H83" s="43"/>
      <c r="I83" s="43"/>
      <c r="J83" s="43"/>
      <c r="K83" s="39"/>
      <c r="L83" s="43"/>
      <c r="M83" s="43"/>
      <c r="N83" s="39"/>
      <c r="O83" s="39"/>
      <c r="P83" s="39"/>
      <c r="Q83" s="39"/>
      <c r="R83" s="39"/>
    </row>
    <row r="84" spans="2:18" ht="131.25" customHeight="1" thickBot="1">
      <c r="B84" s="38"/>
      <c r="C84" s="38"/>
      <c r="D84" s="46"/>
      <c r="E84" s="102" t="s">
        <v>212</v>
      </c>
      <c r="F84" s="43">
        <f>G84</f>
        <v>199686</v>
      </c>
      <c r="G84" s="43">
        <v>199686</v>
      </c>
      <c r="H84" s="43">
        <v>0</v>
      </c>
      <c r="I84" s="43">
        <v>0</v>
      </c>
      <c r="J84" s="43">
        <v>0</v>
      </c>
      <c r="K84" s="39">
        <v>0</v>
      </c>
      <c r="L84" s="43">
        <v>0</v>
      </c>
      <c r="M84" s="43">
        <v>0</v>
      </c>
      <c r="N84" s="39">
        <v>0</v>
      </c>
      <c r="O84" s="39">
        <v>0</v>
      </c>
      <c r="P84" s="39">
        <v>0</v>
      </c>
      <c r="Q84" s="39">
        <v>0</v>
      </c>
      <c r="R84" s="39">
        <f t="shared" si="2"/>
        <v>199686</v>
      </c>
    </row>
    <row r="85" spans="1:18" ht="21.75" customHeight="1" thickBot="1">
      <c r="A85" s="1">
        <v>90308</v>
      </c>
      <c r="B85" s="38" t="s">
        <v>103</v>
      </c>
      <c r="C85" s="38" t="s">
        <v>48</v>
      </c>
      <c r="D85" s="38" t="s">
        <v>13</v>
      </c>
      <c r="E85" s="82" t="s">
        <v>128</v>
      </c>
      <c r="F85" s="43">
        <f>F87</f>
        <v>4731762</v>
      </c>
      <c r="G85" s="43">
        <f>G87</f>
        <v>4731762</v>
      </c>
      <c r="H85" s="43">
        <v>0</v>
      </c>
      <c r="I85" s="43">
        <v>0</v>
      </c>
      <c r="J85" s="43">
        <v>0</v>
      </c>
      <c r="K85" s="39">
        <f>K87</f>
        <v>0</v>
      </c>
      <c r="L85" s="43">
        <v>0</v>
      </c>
      <c r="M85" s="43">
        <v>0</v>
      </c>
      <c r="N85" s="39">
        <v>0</v>
      </c>
      <c r="O85" s="39">
        <v>0</v>
      </c>
      <c r="P85" s="39">
        <v>0</v>
      </c>
      <c r="Q85" s="39">
        <v>0</v>
      </c>
      <c r="R85" s="39">
        <f t="shared" si="2"/>
        <v>4731762</v>
      </c>
    </row>
    <row r="86" spans="2:18" ht="21.75" customHeight="1" thickBot="1">
      <c r="B86" s="38"/>
      <c r="C86" s="38"/>
      <c r="D86" s="38"/>
      <c r="E86" s="82" t="s">
        <v>9</v>
      </c>
      <c r="F86" s="43"/>
      <c r="G86" s="43"/>
      <c r="H86" s="43"/>
      <c r="I86" s="43"/>
      <c r="J86" s="43"/>
      <c r="K86" s="39"/>
      <c r="L86" s="43"/>
      <c r="M86" s="43"/>
      <c r="N86" s="39"/>
      <c r="O86" s="39"/>
      <c r="P86" s="39"/>
      <c r="Q86" s="39"/>
      <c r="R86" s="39"/>
    </row>
    <row r="87" spans="2:18" ht="129.75" customHeight="1" thickBot="1">
      <c r="B87" s="38"/>
      <c r="C87" s="38"/>
      <c r="D87" s="46"/>
      <c r="E87" s="102" t="s">
        <v>212</v>
      </c>
      <c r="F87" s="43">
        <f>G87</f>
        <v>4731762</v>
      </c>
      <c r="G87" s="43">
        <v>4731762</v>
      </c>
      <c r="H87" s="43">
        <v>0</v>
      </c>
      <c r="I87" s="43">
        <v>0</v>
      </c>
      <c r="J87" s="43">
        <v>0</v>
      </c>
      <c r="K87" s="39">
        <v>0</v>
      </c>
      <c r="L87" s="43">
        <v>0</v>
      </c>
      <c r="M87" s="43">
        <v>0</v>
      </c>
      <c r="N87" s="39">
        <v>0</v>
      </c>
      <c r="O87" s="39">
        <v>0</v>
      </c>
      <c r="P87" s="39">
        <v>0</v>
      </c>
      <c r="Q87" s="39">
        <v>0</v>
      </c>
      <c r="R87" s="39">
        <f t="shared" si="2"/>
        <v>4731762</v>
      </c>
    </row>
    <row r="88" spans="2:18" ht="92.25" customHeight="1" thickBot="1">
      <c r="B88" s="38"/>
      <c r="C88" s="47" t="s">
        <v>52</v>
      </c>
      <c r="D88" s="46"/>
      <c r="E88" s="80" t="s">
        <v>146</v>
      </c>
      <c r="F88" s="43">
        <f>F89+F92+F95+F98+F101</f>
        <v>15999593</v>
      </c>
      <c r="G88" s="43">
        <f>G89+G92+G95+G98+G101</f>
        <v>15999593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39">
        <f t="shared" si="2"/>
        <v>15999593</v>
      </c>
    </row>
    <row r="89" spans="1:18" ht="31.5" customHeight="1" thickBot="1">
      <c r="A89" s="1">
        <v>90401</v>
      </c>
      <c r="B89" s="38" t="s">
        <v>147</v>
      </c>
      <c r="C89" s="38" t="s">
        <v>148</v>
      </c>
      <c r="D89" s="38" t="s">
        <v>21</v>
      </c>
      <c r="E89" s="82" t="s">
        <v>149</v>
      </c>
      <c r="F89" s="43">
        <f>F91</f>
        <v>10994902</v>
      </c>
      <c r="G89" s="43">
        <f>G91</f>
        <v>10994902</v>
      </c>
      <c r="H89" s="43">
        <v>0</v>
      </c>
      <c r="I89" s="43">
        <v>0</v>
      </c>
      <c r="J89" s="43">
        <v>0</v>
      </c>
      <c r="K89" s="39">
        <f>K91</f>
        <v>0</v>
      </c>
      <c r="L89" s="43">
        <v>0</v>
      </c>
      <c r="M89" s="43">
        <v>0</v>
      </c>
      <c r="N89" s="39">
        <v>0</v>
      </c>
      <c r="O89" s="39">
        <v>0</v>
      </c>
      <c r="P89" s="39">
        <v>0</v>
      </c>
      <c r="Q89" s="39">
        <v>0</v>
      </c>
      <c r="R89" s="39">
        <f t="shared" si="2"/>
        <v>10994902</v>
      </c>
    </row>
    <row r="90" spans="2:18" ht="21.75" customHeight="1" thickBot="1">
      <c r="B90" s="38"/>
      <c r="C90" s="38"/>
      <c r="D90" s="38"/>
      <c r="E90" s="82" t="s">
        <v>9</v>
      </c>
      <c r="F90" s="43"/>
      <c r="G90" s="43"/>
      <c r="H90" s="43"/>
      <c r="I90" s="43"/>
      <c r="J90" s="43"/>
      <c r="K90" s="39"/>
      <c r="L90" s="43"/>
      <c r="M90" s="43"/>
      <c r="N90" s="39"/>
      <c r="O90" s="39"/>
      <c r="P90" s="39"/>
      <c r="Q90" s="39"/>
      <c r="R90" s="39"/>
    </row>
    <row r="91" spans="2:18" ht="135" customHeight="1" thickBot="1">
      <c r="B91" s="38"/>
      <c r="C91" s="38"/>
      <c r="D91" s="46"/>
      <c r="E91" s="102" t="s">
        <v>212</v>
      </c>
      <c r="F91" s="43">
        <f>G91</f>
        <v>10994902</v>
      </c>
      <c r="G91" s="43">
        <v>10994902</v>
      </c>
      <c r="H91" s="43">
        <v>0</v>
      </c>
      <c r="I91" s="43">
        <v>0</v>
      </c>
      <c r="J91" s="43">
        <v>0</v>
      </c>
      <c r="K91" s="39">
        <v>0</v>
      </c>
      <c r="L91" s="43">
        <v>0</v>
      </c>
      <c r="M91" s="43">
        <v>0</v>
      </c>
      <c r="N91" s="39">
        <v>0</v>
      </c>
      <c r="O91" s="39">
        <v>0</v>
      </c>
      <c r="P91" s="39">
        <v>0</v>
      </c>
      <c r="Q91" s="39">
        <v>0</v>
      </c>
      <c r="R91" s="39">
        <f t="shared" si="2"/>
        <v>10994902</v>
      </c>
    </row>
    <row r="92" spans="2:18" ht="34.5" customHeight="1" thickBot="1">
      <c r="B92" s="38" t="s">
        <v>150</v>
      </c>
      <c r="C92" s="38" t="s">
        <v>151</v>
      </c>
      <c r="D92" s="38" t="s">
        <v>21</v>
      </c>
      <c r="E92" s="82" t="s">
        <v>152</v>
      </c>
      <c r="F92" s="43">
        <f>F94</f>
        <v>2822592</v>
      </c>
      <c r="G92" s="43">
        <f>G94</f>
        <v>2822592</v>
      </c>
      <c r="H92" s="43">
        <v>0</v>
      </c>
      <c r="I92" s="43">
        <v>0</v>
      </c>
      <c r="J92" s="43">
        <v>0</v>
      </c>
      <c r="K92" s="39">
        <f>K94</f>
        <v>0</v>
      </c>
      <c r="L92" s="43">
        <v>0</v>
      </c>
      <c r="M92" s="43">
        <v>0</v>
      </c>
      <c r="N92" s="39">
        <v>0</v>
      </c>
      <c r="O92" s="39">
        <v>0</v>
      </c>
      <c r="P92" s="39">
        <v>0</v>
      </c>
      <c r="Q92" s="39">
        <v>0</v>
      </c>
      <c r="R92" s="39">
        <f t="shared" si="2"/>
        <v>2822592</v>
      </c>
    </row>
    <row r="93" spans="2:18" ht="19.5" customHeight="1" thickBot="1">
      <c r="B93" s="38"/>
      <c r="C93" s="38"/>
      <c r="D93" s="38"/>
      <c r="E93" s="82" t="s">
        <v>9</v>
      </c>
      <c r="F93" s="43"/>
      <c r="G93" s="43"/>
      <c r="H93" s="43"/>
      <c r="I93" s="43"/>
      <c r="J93" s="43"/>
      <c r="K93" s="39"/>
      <c r="L93" s="43"/>
      <c r="M93" s="43"/>
      <c r="N93" s="39"/>
      <c r="O93" s="39"/>
      <c r="P93" s="39"/>
      <c r="Q93" s="39"/>
      <c r="R93" s="39"/>
    </row>
    <row r="94" spans="2:18" ht="130.5" customHeight="1" thickBot="1">
      <c r="B94" s="38"/>
      <c r="C94" s="38"/>
      <c r="D94" s="38"/>
      <c r="E94" s="102" t="s">
        <v>212</v>
      </c>
      <c r="F94" s="43">
        <f>G94</f>
        <v>2822592</v>
      </c>
      <c r="G94" s="43">
        <v>2822592</v>
      </c>
      <c r="H94" s="43">
        <v>0</v>
      </c>
      <c r="I94" s="43">
        <v>0</v>
      </c>
      <c r="J94" s="43">
        <v>0</v>
      </c>
      <c r="K94" s="39">
        <v>0</v>
      </c>
      <c r="L94" s="43">
        <v>0</v>
      </c>
      <c r="M94" s="43">
        <v>0</v>
      </c>
      <c r="N94" s="39">
        <v>0</v>
      </c>
      <c r="O94" s="39">
        <v>0</v>
      </c>
      <c r="P94" s="39">
        <v>0</v>
      </c>
      <c r="Q94" s="39">
        <v>0</v>
      </c>
      <c r="R94" s="39">
        <f t="shared" si="2"/>
        <v>2822592</v>
      </c>
    </row>
    <row r="95" spans="1:18" ht="35.25" customHeight="1" thickBot="1">
      <c r="A95" s="1">
        <v>90413</v>
      </c>
      <c r="B95" s="38" t="s">
        <v>153</v>
      </c>
      <c r="C95" s="38" t="s">
        <v>154</v>
      </c>
      <c r="D95" s="38" t="s">
        <v>21</v>
      </c>
      <c r="E95" s="82" t="s">
        <v>155</v>
      </c>
      <c r="F95" s="43">
        <f>F97</f>
        <v>1931881</v>
      </c>
      <c r="G95" s="43">
        <f>G97</f>
        <v>1931881</v>
      </c>
      <c r="H95" s="43">
        <v>0</v>
      </c>
      <c r="I95" s="43">
        <v>0</v>
      </c>
      <c r="J95" s="43">
        <v>0</v>
      </c>
      <c r="K95" s="39">
        <f>K97</f>
        <v>0</v>
      </c>
      <c r="L95" s="43">
        <v>0</v>
      </c>
      <c r="M95" s="43">
        <v>0</v>
      </c>
      <c r="N95" s="39">
        <v>0</v>
      </c>
      <c r="O95" s="39">
        <v>0</v>
      </c>
      <c r="P95" s="39">
        <v>0</v>
      </c>
      <c r="Q95" s="39">
        <v>0</v>
      </c>
      <c r="R95" s="39">
        <f t="shared" si="2"/>
        <v>1931881</v>
      </c>
    </row>
    <row r="96" spans="2:18" ht="21" customHeight="1" thickBot="1">
      <c r="B96" s="95"/>
      <c r="C96" s="95"/>
      <c r="D96" s="38"/>
      <c r="E96" s="82" t="s">
        <v>9</v>
      </c>
      <c r="F96" s="43"/>
      <c r="G96" s="43"/>
      <c r="H96" s="43"/>
      <c r="I96" s="43"/>
      <c r="J96" s="43"/>
      <c r="K96" s="39"/>
      <c r="L96" s="43"/>
      <c r="M96" s="43"/>
      <c r="N96" s="39"/>
      <c r="O96" s="39"/>
      <c r="P96" s="39"/>
      <c r="Q96" s="39"/>
      <c r="R96" s="39"/>
    </row>
    <row r="97" spans="2:18" ht="129" customHeight="1" thickBot="1">
      <c r="B97" s="79"/>
      <c r="C97" s="78"/>
      <c r="D97" s="46"/>
      <c r="E97" s="102" t="s">
        <v>212</v>
      </c>
      <c r="F97" s="43">
        <f>G97</f>
        <v>1931881</v>
      </c>
      <c r="G97" s="43">
        <v>1931881</v>
      </c>
      <c r="H97" s="43">
        <v>0</v>
      </c>
      <c r="I97" s="43">
        <v>0</v>
      </c>
      <c r="J97" s="43">
        <v>0</v>
      </c>
      <c r="K97" s="39">
        <v>0</v>
      </c>
      <c r="L97" s="43">
        <v>0</v>
      </c>
      <c r="M97" s="43">
        <v>0</v>
      </c>
      <c r="N97" s="39">
        <v>0</v>
      </c>
      <c r="O97" s="39">
        <v>0</v>
      </c>
      <c r="P97" s="39">
        <v>0</v>
      </c>
      <c r="Q97" s="39">
        <v>0</v>
      </c>
      <c r="R97" s="39">
        <f t="shared" si="2"/>
        <v>1931881</v>
      </c>
    </row>
    <row r="98" spans="2:18" ht="31.5" customHeight="1" thickBot="1">
      <c r="B98" s="38" t="s">
        <v>156</v>
      </c>
      <c r="C98" s="38" t="s">
        <v>157</v>
      </c>
      <c r="D98" s="38" t="s">
        <v>21</v>
      </c>
      <c r="E98" s="82" t="s">
        <v>158</v>
      </c>
      <c r="F98" s="43">
        <f>F100</f>
        <v>228585</v>
      </c>
      <c r="G98" s="43">
        <f>G100</f>
        <v>228585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39">
        <f t="shared" si="2"/>
        <v>228585</v>
      </c>
    </row>
    <row r="99" spans="2:18" ht="23.25" customHeight="1" thickBot="1">
      <c r="B99" s="95"/>
      <c r="C99" s="95"/>
      <c r="D99" s="38"/>
      <c r="E99" s="82" t="s">
        <v>9</v>
      </c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39"/>
    </row>
    <row r="100" spans="2:18" ht="129" customHeight="1" thickBot="1">
      <c r="B100" s="79"/>
      <c r="C100" s="78"/>
      <c r="D100" s="46"/>
      <c r="E100" s="102" t="s">
        <v>212</v>
      </c>
      <c r="F100" s="43">
        <f>G100</f>
        <v>228585</v>
      </c>
      <c r="G100" s="43">
        <v>228585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39">
        <f t="shared" si="2"/>
        <v>228585</v>
      </c>
    </row>
    <row r="101" spans="2:18" ht="33" customHeight="1" thickBot="1">
      <c r="B101" s="38" t="s">
        <v>159</v>
      </c>
      <c r="C101" s="38" t="s">
        <v>160</v>
      </c>
      <c r="D101" s="38" t="s">
        <v>21</v>
      </c>
      <c r="E101" s="82" t="s">
        <v>161</v>
      </c>
      <c r="F101" s="43">
        <f>F103</f>
        <v>21633</v>
      </c>
      <c r="G101" s="43">
        <f>G103</f>
        <v>21633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39">
        <f t="shared" si="2"/>
        <v>21633</v>
      </c>
    </row>
    <row r="102" spans="2:18" ht="18" customHeight="1" thickBot="1">
      <c r="B102" s="95"/>
      <c r="C102" s="95"/>
      <c r="D102" s="38"/>
      <c r="E102" s="82" t="s">
        <v>9</v>
      </c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39"/>
    </row>
    <row r="103" spans="2:18" ht="129" customHeight="1" thickBot="1">
      <c r="B103" s="79"/>
      <c r="C103" s="78"/>
      <c r="D103" s="46"/>
      <c r="E103" s="102" t="s">
        <v>212</v>
      </c>
      <c r="F103" s="43">
        <f>G103</f>
        <v>21633</v>
      </c>
      <c r="G103" s="43">
        <v>21633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39">
        <f t="shared" si="2"/>
        <v>21633</v>
      </c>
    </row>
    <row r="104" spans="2:18" ht="34.5" customHeight="1" thickBot="1">
      <c r="B104" s="40"/>
      <c r="C104" s="77">
        <v>3100</v>
      </c>
      <c r="D104" s="73"/>
      <c r="E104" s="80" t="s">
        <v>162</v>
      </c>
      <c r="F104" s="43">
        <f>F105+F107</f>
        <v>8274529</v>
      </c>
      <c r="G104" s="43">
        <f aca="true" t="shared" si="16" ref="G104:R104">G105+G107</f>
        <v>8274529</v>
      </c>
      <c r="H104" s="43">
        <f t="shared" si="16"/>
        <v>5778291</v>
      </c>
      <c r="I104" s="43">
        <f t="shared" si="16"/>
        <v>243558</v>
      </c>
      <c r="J104" s="43">
        <f t="shared" si="16"/>
        <v>0</v>
      </c>
      <c r="K104" s="43">
        <f t="shared" si="16"/>
        <v>87657</v>
      </c>
      <c r="L104" s="43">
        <f t="shared" si="16"/>
        <v>0</v>
      </c>
      <c r="M104" s="43">
        <f t="shared" si="16"/>
        <v>0</v>
      </c>
      <c r="N104" s="43">
        <f t="shared" si="16"/>
        <v>87657</v>
      </c>
      <c r="O104" s="43">
        <f t="shared" si="16"/>
        <v>67014</v>
      </c>
      <c r="P104" s="43">
        <f t="shared" si="16"/>
        <v>0</v>
      </c>
      <c r="Q104" s="43">
        <f t="shared" si="16"/>
        <v>0</v>
      </c>
      <c r="R104" s="43">
        <f t="shared" si="16"/>
        <v>8362186</v>
      </c>
    </row>
    <row r="105" spans="1:18" ht="43.5" customHeight="1" thickBot="1">
      <c r="A105" s="1">
        <v>91204</v>
      </c>
      <c r="B105" s="131" t="s">
        <v>104</v>
      </c>
      <c r="C105" s="131" t="s">
        <v>53</v>
      </c>
      <c r="D105" s="38" t="s">
        <v>24</v>
      </c>
      <c r="E105" s="82" t="s">
        <v>174</v>
      </c>
      <c r="F105" s="43">
        <f>G105</f>
        <v>7975461</v>
      </c>
      <c r="G105" s="43">
        <v>7975461</v>
      </c>
      <c r="H105" s="43">
        <v>5778291</v>
      </c>
      <c r="I105" s="43">
        <f>234906+8652</f>
        <v>243558</v>
      </c>
      <c r="J105" s="43">
        <v>0</v>
      </c>
      <c r="K105" s="43">
        <f>N105+Q105</f>
        <v>87657</v>
      </c>
      <c r="L105" s="43">
        <v>0</v>
      </c>
      <c r="M105" s="43">
        <v>0</v>
      </c>
      <c r="N105" s="43">
        <v>87657</v>
      </c>
      <c r="O105" s="43">
        <v>67014</v>
      </c>
      <c r="P105" s="39">
        <v>0</v>
      </c>
      <c r="Q105" s="39"/>
      <c r="R105" s="39">
        <f t="shared" si="2"/>
        <v>8063118</v>
      </c>
    </row>
    <row r="106" spans="2:18" ht="35.25" customHeight="1" hidden="1" thickBot="1">
      <c r="B106" s="132"/>
      <c r="C106" s="132"/>
      <c r="D106" s="81"/>
      <c r="E106" s="82" t="s">
        <v>184</v>
      </c>
      <c r="F106" s="43">
        <f>G106</f>
        <v>0</v>
      </c>
      <c r="G106" s="43"/>
      <c r="H106" s="43"/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39">
        <f t="shared" si="2"/>
        <v>0</v>
      </c>
    </row>
    <row r="107" spans="1:18" ht="51" customHeight="1" thickBot="1">
      <c r="A107" s="1">
        <v>91205</v>
      </c>
      <c r="B107" s="38" t="s">
        <v>164</v>
      </c>
      <c r="C107" s="38" t="s">
        <v>124</v>
      </c>
      <c r="D107" s="38" t="s">
        <v>21</v>
      </c>
      <c r="E107" s="82" t="s">
        <v>163</v>
      </c>
      <c r="F107" s="43">
        <f>G107</f>
        <v>299068</v>
      </c>
      <c r="G107" s="43">
        <v>299068</v>
      </c>
      <c r="H107" s="43">
        <v>0</v>
      </c>
      <c r="I107" s="43">
        <v>0</v>
      </c>
      <c r="J107" s="43">
        <v>0</v>
      </c>
      <c r="K107" s="39">
        <v>0</v>
      </c>
      <c r="L107" s="43">
        <v>0</v>
      </c>
      <c r="M107" s="43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f t="shared" si="2"/>
        <v>299068</v>
      </c>
    </row>
    <row r="108" spans="2:18" ht="23.25" customHeight="1" thickBot="1">
      <c r="B108" s="38"/>
      <c r="C108" s="51" t="s">
        <v>165</v>
      </c>
      <c r="D108" s="51"/>
      <c r="E108" s="80" t="s">
        <v>125</v>
      </c>
      <c r="F108" s="43">
        <f>F109</f>
        <v>15274</v>
      </c>
      <c r="G108" s="43">
        <f aca="true" t="shared" si="17" ref="G108:Q108">G109</f>
        <v>15274</v>
      </c>
      <c r="H108" s="43">
        <f t="shared" si="17"/>
        <v>0</v>
      </c>
      <c r="I108" s="43">
        <f t="shared" si="17"/>
        <v>0</v>
      </c>
      <c r="J108" s="43">
        <f t="shared" si="17"/>
        <v>0</v>
      </c>
      <c r="K108" s="43">
        <f t="shared" si="17"/>
        <v>0</v>
      </c>
      <c r="L108" s="43">
        <v>0</v>
      </c>
      <c r="M108" s="43">
        <v>0</v>
      </c>
      <c r="N108" s="43">
        <f t="shared" si="17"/>
        <v>0</v>
      </c>
      <c r="O108" s="43">
        <f t="shared" si="17"/>
        <v>0</v>
      </c>
      <c r="P108" s="43">
        <f t="shared" si="17"/>
        <v>0</v>
      </c>
      <c r="Q108" s="43">
        <f t="shared" si="17"/>
        <v>0</v>
      </c>
      <c r="R108" s="39">
        <f t="shared" si="2"/>
        <v>15274</v>
      </c>
    </row>
    <row r="109" spans="1:18" ht="34.5" customHeight="1" thickBot="1">
      <c r="A109" s="1">
        <v>91209</v>
      </c>
      <c r="B109" s="38" t="s">
        <v>166</v>
      </c>
      <c r="C109" s="38" t="s">
        <v>167</v>
      </c>
      <c r="D109" s="38" t="s">
        <v>17</v>
      </c>
      <c r="E109" s="82" t="s">
        <v>168</v>
      </c>
      <c r="F109" s="43">
        <f>G109</f>
        <v>15274</v>
      </c>
      <c r="G109" s="43">
        <f>191279-176005</f>
        <v>15274</v>
      </c>
      <c r="H109" s="43">
        <v>0</v>
      </c>
      <c r="I109" s="43">
        <v>0</v>
      </c>
      <c r="J109" s="43">
        <v>0</v>
      </c>
      <c r="K109" s="39">
        <v>0</v>
      </c>
      <c r="L109" s="43">
        <v>0</v>
      </c>
      <c r="M109" s="43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f t="shared" si="2"/>
        <v>15274</v>
      </c>
    </row>
    <row r="110" spans="2:18" ht="18.75" customHeight="1" thickBot="1">
      <c r="B110" s="136" t="s">
        <v>169</v>
      </c>
      <c r="C110" s="136" t="s">
        <v>170</v>
      </c>
      <c r="D110" s="131" t="s">
        <v>22</v>
      </c>
      <c r="E110" s="133" t="s">
        <v>23</v>
      </c>
      <c r="F110" s="125">
        <f>G110</f>
        <v>30548</v>
      </c>
      <c r="G110" s="125">
        <f>G113</f>
        <v>30548</v>
      </c>
      <c r="H110" s="125">
        <f>H113</f>
        <v>25040</v>
      </c>
      <c r="I110" s="125">
        <f>I113</f>
        <v>0</v>
      </c>
      <c r="J110" s="125">
        <f aca="true" t="shared" si="18" ref="J110:Q110">J111</f>
        <v>0</v>
      </c>
      <c r="K110" s="125">
        <f t="shared" si="18"/>
        <v>0</v>
      </c>
      <c r="L110" s="125">
        <f t="shared" si="18"/>
        <v>0</v>
      </c>
      <c r="M110" s="125">
        <f t="shared" si="18"/>
        <v>0</v>
      </c>
      <c r="N110" s="125">
        <f t="shared" si="18"/>
        <v>0</v>
      </c>
      <c r="O110" s="125">
        <f t="shared" si="18"/>
        <v>0</v>
      </c>
      <c r="P110" s="125">
        <f t="shared" si="18"/>
        <v>0</v>
      </c>
      <c r="Q110" s="125">
        <f t="shared" si="18"/>
        <v>0</v>
      </c>
      <c r="R110" s="127">
        <f>F110+K110</f>
        <v>30548</v>
      </c>
    </row>
    <row r="111" spans="2:18" ht="18.75" customHeight="1" thickBot="1">
      <c r="B111" s="136"/>
      <c r="C111" s="109"/>
      <c r="D111" s="132"/>
      <c r="E111" s="134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8"/>
    </row>
    <row r="112" spans="2:18" ht="18.75" customHeight="1" thickBot="1">
      <c r="B112" s="40"/>
      <c r="C112" s="34"/>
      <c r="D112" s="95"/>
      <c r="E112" s="104" t="s">
        <v>9</v>
      </c>
      <c r="F112" s="43"/>
      <c r="G112" s="43"/>
      <c r="H112" s="43"/>
      <c r="I112" s="43"/>
      <c r="J112" s="43"/>
      <c r="K112" s="39"/>
      <c r="L112" s="43"/>
      <c r="M112" s="43"/>
      <c r="N112" s="39"/>
      <c r="O112" s="39"/>
      <c r="P112" s="39"/>
      <c r="Q112" s="39"/>
      <c r="R112" s="39"/>
    </row>
    <row r="113" spans="2:18" ht="42.75" customHeight="1" thickBot="1">
      <c r="B113" s="40"/>
      <c r="C113" s="34"/>
      <c r="D113" s="95"/>
      <c r="E113" s="104" t="s">
        <v>216</v>
      </c>
      <c r="F113" s="43">
        <f>G113</f>
        <v>30548</v>
      </c>
      <c r="G113" s="43">
        <v>30548</v>
      </c>
      <c r="H113" s="43">
        <v>25040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39">
        <f>F113+K113</f>
        <v>30548</v>
      </c>
    </row>
    <row r="114" spans="2:18" ht="96.75" customHeight="1" thickBot="1">
      <c r="B114" s="40" t="s">
        <v>107</v>
      </c>
      <c r="C114" s="40" t="s">
        <v>88</v>
      </c>
      <c r="D114" s="38" t="s">
        <v>13</v>
      </c>
      <c r="E114" s="82" t="s">
        <v>206</v>
      </c>
      <c r="F114" s="43">
        <f>F116</f>
        <v>511299</v>
      </c>
      <c r="G114" s="43">
        <f aca="true" t="shared" si="19" ref="G114:Q114">G116</f>
        <v>511299</v>
      </c>
      <c r="H114" s="43">
        <f t="shared" si="19"/>
        <v>0</v>
      </c>
      <c r="I114" s="43">
        <f t="shared" si="19"/>
        <v>0</v>
      </c>
      <c r="J114" s="43">
        <f t="shared" si="19"/>
        <v>0</v>
      </c>
      <c r="K114" s="43">
        <f t="shared" si="19"/>
        <v>0</v>
      </c>
      <c r="L114" s="43">
        <v>0</v>
      </c>
      <c r="M114" s="43">
        <v>0</v>
      </c>
      <c r="N114" s="43">
        <f t="shared" si="19"/>
        <v>0</v>
      </c>
      <c r="O114" s="43">
        <f t="shared" si="19"/>
        <v>0</v>
      </c>
      <c r="P114" s="43">
        <f t="shared" si="19"/>
        <v>0</v>
      </c>
      <c r="Q114" s="43">
        <f t="shared" si="19"/>
        <v>0</v>
      </c>
      <c r="R114" s="39">
        <f t="shared" si="2"/>
        <v>511299</v>
      </c>
    </row>
    <row r="115" spans="2:18" ht="22.5" customHeight="1" thickBot="1">
      <c r="B115" s="40"/>
      <c r="C115" s="40"/>
      <c r="D115" s="38"/>
      <c r="E115" s="82" t="s">
        <v>9</v>
      </c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39"/>
    </row>
    <row r="116" spans="2:18" ht="123" customHeight="1" thickBot="1">
      <c r="B116" s="41"/>
      <c r="C116" s="41"/>
      <c r="D116" s="46"/>
      <c r="E116" s="102" t="s">
        <v>213</v>
      </c>
      <c r="F116" s="43">
        <f>G116</f>
        <v>511299</v>
      </c>
      <c r="G116" s="43">
        <v>511299</v>
      </c>
      <c r="H116" s="43">
        <v>0</v>
      </c>
      <c r="I116" s="43">
        <v>0</v>
      </c>
      <c r="J116" s="43">
        <v>0</v>
      </c>
      <c r="K116" s="39">
        <v>0</v>
      </c>
      <c r="L116" s="43">
        <v>0</v>
      </c>
      <c r="M116" s="43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f t="shared" si="2"/>
        <v>511299</v>
      </c>
    </row>
    <row r="117" spans="2:18" ht="20.25" customHeight="1" thickBot="1">
      <c r="B117" s="41"/>
      <c r="C117" s="40" t="s">
        <v>171</v>
      </c>
      <c r="D117" s="46"/>
      <c r="E117" s="86" t="s">
        <v>89</v>
      </c>
      <c r="F117" s="43">
        <f>F118</f>
        <v>1119286</v>
      </c>
      <c r="G117" s="43">
        <f>G118</f>
        <v>1119286</v>
      </c>
      <c r="H117" s="43">
        <f>H118</f>
        <v>0</v>
      </c>
      <c r="I117" s="43">
        <f>I118</f>
        <v>0</v>
      </c>
      <c r="J117" s="43">
        <f>J118</f>
        <v>0</v>
      </c>
      <c r="K117" s="39">
        <v>0</v>
      </c>
      <c r="L117" s="43">
        <v>0</v>
      </c>
      <c r="M117" s="43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f t="shared" si="2"/>
        <v>1119286</v>
      </c>
    </row>
    <row r="118" spans="2:18" ht="20.25" customHeight="1" thickBot="1">
      <c r="B118" s="136" t="s">
        <v>175</v>
      </c>
      <c r="C118" s="129" t="s">
        <v>176</v>
      </c>
      <c r="D118" s="131" t="s">
        <v>20</v>
      </c>
      <c r="E118" s="133" t="s">
        <v>172</v>
      </c>
      <c r="F118" s="125">
        <f>G118</f>
        <v>1119286</v>
      </c>
      <c r="G118" s="125">
        <v>1119286</v>
      </c>
      <c r="H118" s="125">
        <v>0</v>
      </c>
      <c r="I118" s="125">
        <v>0</v>
      </c>
      <c r="J118" s="125">
        <f aca="true" t="shared" si="20" ref="J118:Q118">I118</f>
        <v>0</v>
      </c>
      <c r="K118" s="125">
        <f t="shared" si="20"/>
        <v>0</v>
      </c>
      <c r="L118" s="125">
        <f t="shared" si="20"/>
        <v>0</v>
      </c>
      <c r="M118" s="125">
        <f t="shared" si="20"/>
        <v>0</v>
      </c>
      <c r="N118" s="125">
        <f t="shared" si="20"/>
        <v>0</v>
      </c>
      <c r="O118" s="125">
        <f t="shared" si="20"/>
        <v>0</v>
      </c>
      <c r="P118" s="125">
        <f t="shared" si="20"/>
        <v>0</v>
      </c>
      <c r="Q118" s="125">
        <f t="shared" si="20"/>
        <v>0</v>
      </c>
      <c r="R118" s="127">
        <f t="shared" si="2"/>
        <v>1119286</v>
      </c>
    </row>
    <row r="119" spans="2:18" ht="21" customHeight="1" thickBot="1">
      <c r="B119" s="136"/>
      <c r="C119" s="130"/>
      <c r="D119" s="132"/>
      <c r="E119" s="134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8"/>
    </row>
    <row r="120" spans="2:18" ht="21" customHeight="1" thickBot="1">
      <c r="B120" s="40"/>
      <c r="C120" s="106"/>
      <c r="D120" s="95"/>
      <c r="E120" s="104" t="s">
        <v>9</v>
      </c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105"/>
    </row>
    <row r="121" spans="2:18" ht="81.75" customHeight="1" thickBot="1">
      <c r="B121" s="40"/>
      <c r="C121" s="106"/>
      <c r="D121" s="95"/>
      <c r="E121" s="107" t="s">
        <v>217</v>
      </c>
      <c r="F121" s="97">
        <f>G121</f>
        <v>937218</v>
      </c>
      <c r="G121" s="97">
        <v>937218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  <c r="N121" s="97">
        <v>0</v>
      </c>
      <c r="O121" s="97">
        <v>0</v>
      </c>
      <c r="P121" s="97">
        <v>0</v>
      </c>
      <c r="Q121" s="97">
        <v>0</v>
      </c>
      <c r="R121" s="105">
        <f>F121+K121</f>
        <v>937218</v>
      </c>
    </row>
    <row r="122" spans="2:18" ht="36" customHeight="1" thickBot="1">
      <c r="B122" s="40" t="s">
        <v>90</v>
      </c>
      <c r="C122" s="34"/>
      <c r="D122" s="46"/>
      <c r="E122" s="71" t="s">
        <v>126</v>
      </c>
      <c r="F122" s="43">
        <f>F125+F128+F126</f>
        <v>2022953</v>
      </c>
      <c r="G122" s="43">
        <f aca="true" t="shared" si="21" ref="G122:Q122">G125+G128+G126</f>
        <v>2022953</v>
      </c>
      <c r="H122" s="43">
        <f t="shared" si="21"/>
        <v>1585048</v>
      </c>
      <c r="I122" s="43">
        <f t="shared" si="21"/>
        <v>43327</v>
      </c>
      <c r="J122" s="43">
        <f t="shared" si="21"/>
        <v>0</v>
      </c>
      <c r="K122" s="43">
        <f t="shared" si="21"/>
        <v>0</v>
      </c>
      <c r="L122" s="43">
        <v>0</v>
      </c>
      <c r="M122" s="43">
        <v>0</v>
      </c>
      <c r="N122" s="43">
        <f t="shared" si="21"/>
        <v>0</v>
      </c>
      <c r="O122" s="43">
        <f t="shared" si="21"/>
        <v>0</v>
      </c>
      <c r="P122" s="43">
        <f t="shared" si="21"/>
        <v>0</v>
      </c>
      <c r="Q122" s="43">
        <f t="shared" si="21"/>
        <v>0</v>
      </c>
      <c r="R122" s="39">
        <f t="shared" si="2"/>
        <v>2022953</v>
      </c>
    </row>
    <row r="123" spans="2:18" ht="24" customHeight="1" thickBot="1">
      <c r="B123" s="34"/>
      <c r="C123" s="34"/>
      <c r="D123" s="46"/>
      <c r="E123" s="82" t="s">
        <v>14</v>
      </c>
      <c r="F123" s="43"/>
      <c r="G123" s="43"/>
      <c r="H123" s="43"/>
      <c r="I123" s="43"/>
      <c r="J123" s="43"/>
      <c r="K123" s="39"/>
      <c r="L123" s="43"/>
      <c r="M123" s="43"/>
      <c r="N123" s="39"/>
      <c r="O123" s="39"/>
      <c r="P123" s="39"/>
      <c r="Q123" s="39"/>
      <c r="R123" s="39"/>
    </row>
    <row r="124" spans="2:18" ht="21.75" customHeight="1" thickBot="1">
      <c r="B124" s="38"/>
      <c r="C124" s="51" t="s">
        <v>34</v>
      </c>
      <c r="D124" s="75"/>
      <c r="E124" s="80" t="s">
        <v>10</v>
      </c>
      <c r="F124" s="43">
        <f>F125</f>
        <v>1999753</v>
      </c>
      <c r="G124" s="43">
        <f>G125</f>
        <v>1999753</v>
      </c>
      <c r="H124" s="43">
        <f>H125</f>
        <v>1585048</v>
      </c>
      <c r="I124" s="43">
        <f>I125</f>
        <v>43327</v>
      </c>
      <c r="J124" s="43">
        <v>0</v>
      </c>
      <c r="K124" s="39">
        <f>K125</f>
        <v>0</v>
      </c>
      <c r="L124" s="43">
        <v>0</v>
      </c>
      <c r="M124" s="43">
        <v>0</v>
      </c>
      <c r="N124" s="39">
        <v>0</v>
      </c>
      <c r="O124" s="39">
        <v>0</v>
      </c>
      <c r="P124" s="39">
        <v>0</v>
      </c>
      <c r="Q124" s="39">
        <f>Q125</f>
        <v>0</v>
      </c>
      <c r="R124" s="39">
        <f t="shared" si="2"/>
        <v>1999753</v>
      </c>
    </row>
    <row r="125" spans="2:18" ht="48" customHeight="1" thickBot="1">
      <c r="B125" s="38" t="s">
        <v>91</v>
      </c>
      <c r="C125" s="38" t="s">
        <v>64</v>
      </c>
      <c r="D125" s="38" t="s">
        <v>11</v>
      </c>
      <c r="E125" s="82" t="s">
        <v>173</v>
      </c>
      <c r="F125" s="39">
        <f>G125</f>
        <v>1999753</v>
      </c>
      <c r="G125" s="39">
        <v>1999753</v>
      </c>
      <c r="H125" s="39">
        <v>1585048</v>
      </c>
      <c r="I125" s="39">
        <v>43327</v>
      </c>
      <c r="J125" s="43">
        <v>0</v>
      </c>
      <c r="K125" s="39">
        <v>0</v>
      </c>
      <c r="L125" s="43">
        <v>0</v>
      </c>
      <c r="M125" s="43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f t="shared" si="2"/>
        <v>1999753</v>
      </c>
    </row>
    <row r="126" spans="2:18" ht="20.25" customHeight="1" hidden="1" thickBot="1">
      <c r="B126" s="38"/>
      <c r="C126" s="51" t="s">
        <v>179</v>
      </c>
      <c r="D126" s="38"/>
      <c r="E126" s="80" t="s">
        <v>180</v>
      </c>
      <c r="F126" s="43">
        <f>G126</f>
        <v>0</v>
      </c>
      <c r="G126" s="43">
        <f>G127</f>
        <v>0</v>
      </c>
      <c r="H126" s="43">
        <v>0</v>
      </c>
      <c r="I126" s="43">
        <v>0</v>
      </c>
      <c r="J126" s="43">
        <v>0</v>
      </c>
      <c r="K126" s="39">
        <v>0</v>
      </c>
      <c r="L126" s="43">
        <v>0</v>
      </c>
      <c r="M126" s="43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f t="shared" si="2"/>
        <v>0</v>
      </c>
    </row>
    <row r="127" spans="2:18" ht="48" customHeight="1" hidden="1" thickBot="1">
      <c r="B127" s="38" t="s">
        <v>181</v>
      </c>
      <c r="C127" s="38" t="s">
        <v>19</v>
      </c>
      <c r="D127" s="38" t="s">
        <v>182</v>
      </c>
      <c r="E127" s="82" t="s">
        <v>183</v>
      </c>
      <c r="F127" s="43">
        <f>G127</f>
        <v>0</v>
      </c>
      <c r="G127" s="43"/>
      <c r="H127" s="43">
        <v>0</v>
      </c>
      <c r="I127" s="43">
        <v>0</v>
      </c>
      <c r="J127" s="43">
        <v>0</v>
      </c>
      <c r="K127" s="39">
        <v>0</v>
      </c>
      <c r="L127" s="43">
        <v>0</v>
      </c>
      <c r="M127" s="43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f t="shared" si="2"/>
        <v>0</v>
      </c>
    </row>
    <row r="128" spans="2:18" ht="18.75" customHeight="1" thickBot="1">
      <c r="B128" s="38"/>
      <c r="C128" s="51" t="s">
        <v>35</v>
      </c>
      <c r="D128" s="47"/>
      <c r="E128" s="80" t="s">
        <v>12</v>
      </c>
      <c r="F128" s="43">
        <f>F130</f>
        <v>23200</v>
      </c>
      <c r="G128" s="43">
        <f>G130</f>
        <v>23200</v>
      </c>
      <c r="H128" s="43">
        <v>0</v>
      </c>
      <c r="I128" s="43">
        <v>0</v>
      </c>
      <c r="J128" s="43">
        <v>0</v>
      </c>
      <c r="K128" s="39">
        <v>0</v>
      </c>
      <c r="L128" s="43">
        <v>0</v>
      </c>
      <c r="M128" s="43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f t="shared" si="2"/>
        <v>23200</v>
      </c>
    </row>
    <row r="129" spans="2:18" ht="18.75" customHeight="1" thickBot="1">
      <c r="B129" s="38"/>
      <c r="C129" s="51" t="s">
        <v>137</v>
      </c>
      <c r="D129" s="47"/>
      <c r="E129" s="80" t="s">
        <v>119</v>
      </c>
      <c r="F129" s="43">
        <f>F130</f>
        <v>23200</v>
      </c>
      <c r="G129" s="43">
        <f aca="true" t="shared" si="22" ref="G129:Q129">G130</f>
        <v>23200</v>
      </c>
      <c r="H129" s="43">
        <f t="shared" si="22"/>
        <v>0</v>
      </c>
      <c r="I129" s="43">
        <f t="shared" si="22"/>
        <v>0</v>
      </c>
      <c r="J129" s="43">
        <f t="shared" si="22"/>
        <v>0</v>
      </c>
      <c r="K129" s="43">
        <f t="shared" si="22"/>
        <v>0</v>
      </c>
      <c r="L129" s="43">
        <v>0</v>
      </c>
      <c r="M129" s="43">
        <v>0</v>
      </c>
      <c r="N129" s="43">
        <f t="shared" si="22"/>
        <v>0</v>
      </c>
      <c r="O129" s="43">
        <f t="shared" si="22"/>
        <v>0</v>
      </c>
      <c r="P129" s="43">
        <f t="shared" si="22"/>
        <v>0</v>
      </c>
      <c r="Q129" s="43">
        <f t="shared" si="22"/>
        <v>0</v>
      </c>
      <c r="R129" s="39">
        <f t="shared" si="2"/>
        <v>23200</v>
      </c>
    </row>
    <row r="130" spans="2:18" ht="22.5" customHeight="1" thickBot="1">
      <c r="B130" s="38" t="s">
        <v>92</v>
      </c>
      <c r="C130" s="38" t="s">
        <v>60</v>
      </c>
      <c r="D130" s="38" t="s">
        <v>13</v>
      </c>
      <c r="E130" s="82" t="s">
        <v>61</v>
      </c>
      <c r="F130" s="43">
        <f>G130</f>
        <v>23200</v>
      </c>
      <c r="G130" s="43">
        <v>23200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f t="shared" si="2"/>
        <v>23200</v>
      </c>
    </row>
    <row r="131" spans="2:18" ht="31.5" customHeight="1" thickBot="1">
      <c r="B131" s="38" t="s">
        <v>73</v>
      </c>
      <c r="C131" s="48"/>
      <c r="D131" s="46"/>
      <c r="E131" s="71" t="s">
        <v>127</v>
      </c>
      <c r="F131" s="43">
        <f>F133+F135+F139</f>
        <v>4036823</v>
      </c>
      <c r="G131" s="43">
        <f aca="true" t="shared" si="23" ref="G131:R131">G133+G135+G139</f>
        <v>4036823</v>
      </c>
      <c r="H131" s="43">
        <f t="shared" si="23"/>
        <v>607160</v>
      </c>
      <c r="I131" s="43">
        <f t="shared" si="23"/>
        <v>37136</v>
      </c>
      <c r="J131" s="43">
        <f t="shared" si="23"/>
        <v>0</v>
      </c>
      <c r="K131" s="43">
        <f t="shared" si="23"/>
        <v>18402</v>
      </c>
      <c r="L131" s="43">
        <v>0</v>
      </c>
      <c r="M131" s="43">
        <v>0</v>
      </c>
      <c r="N131" s="43">
        <f t="shared" si="23"/>
        <v>18402</v>
      </c>
      <c r="O131" s="43">
        <f t="shared" si="23"/>
        <v>0</v>
      </c>
      <c r="P131" s="43">
        <f t="shared" si="23"/>
        <v>0</v>
      </c>
      <c r="Q131" s="43">
        <f t="shared" si="23"/>
        <v>0</v>
      </c>
      <c r="R131" s="43">
        <f t="shared" si="23"/>
        <v>4055225</v>
      </c>
    </row>
    <row r="132" spans="2:18" ht="17.25" customHeight="1" thickBot="1">
      <c r="B132" s="38"/>
      <c r="C132" s="38"/>
      <c r="D132" s="46"/>
      <c r="E132" s="82" t="s">
        <v>14</v>
      </c>
      <c r="F132" s="43"/>
      <c r="G132" s="43"/>
      <c r="H132" s="43"/>
      <c r="I132" s="43"/>
      <c r="J132" s="43"/>
      <c r="K132" s="39"/>
      <c r="L132" s="43"/>
      <c r="M132" s="43"/>
      <c r="N132" s="39"/>
      <c r="O132" s="39"/>
      <c r="P132" s="39"/>
      <c r="Q132" s="39"/>
      <c r="R132" s="39"/>
    </row>
    <row r="133" spans="2:18" ht="22.5" customHeight="1" thickBot="1">
      <c r="B133" s="38"/>
      <c r="C133" s="51" t="s">
        <v>34</v>
      </c>
      <c r="D133" s="51"/>
      <c r="E133" s="80" t="s">
        <v>10</v>
      </c>
      <c r="F133" s="43">
        <f>F134</f>
        <v>786823</v>
      </c>
      <c r="G133" s="43">
        <f aca="true" t="shared" si="24" ref="G133:Q133">G134</f>
        <v>786823</v>
      </c>
      <c r="H133" s="43">
        <f t="shared" si="24"/>
        <v>607160</v>
      </c>
      <c r="I133" s="43">
        <f t="shared" si="24"/>
        <v>19136</v>
      </c>
      <c r="J133" s="43">
        <v>0</v>
      </c>
      <c r="K133" s="43">
        <f t="shared" si="24"/>
        <v>0</v>
      </c>
      <c r="L133" s="43">
        <v>0</v>
      </c>
      <c r="M133" s="43">
        <v>0</v>
      </c>
      <c r="N133" s="43">
        <f t="shared" si="24"/>
        <v>0</v>
      </c>
      <c r="O133" s="43">
        <f t="shared" si="24"/>
        <v>0</v>
      </c>
      <c r="P133" s="43">
        <f t="shared" si="24"/>
        <v>0</v>
      </c>
      <c r="Q133" s="43">
        <f t="shared" si="24"/>
        <v>0</v>
      </c>
      <c r="R133" s="39">
        <f t="shared" si="2"/>
        <v>786823</v>
      </c>
    </row>
    <row r="134" spans="2:18" ht="49.5" customHeight="1" thickBot="1">
      <c r="B134" s="38" t="s">
        <v>74</v>
      </c>
      <c r="C134" s="38" t="s">
        <v>64</v>
      </c>
      <c r="D134" s="38" t="s">
        <v>11</v>
      </c>
      <c r="E134" s="82" t="s">
        <v>173</v>
      </c>
      <c r="F134" s="39">
        <f>G134</f>
        <v>786823</v>
      </c>
      <c r="G134" s="39">
        <v>786823</v>
      </c>
      <c r="H134" s="39">
        <v>607160</v>
      </c>
      <c r="I134" s="39">
        <v>19136</v>
      </c>
      <c r="J134" s="43">
        <v>0</v>
      </c>
      <c r="K134" s="39">
        <v>0</v>
      </c>
      <c r="L134" s="43">
        <v>0</v>
      </c>
      <c r="M134" s="43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f t="shared" si="2"/>
        <v>786823</v>
      </c>
    </row>
    <row r="135" spans="2:18" ht="18.75" customHeight="1" thickBot="1">
      <c r="B135" s="38"/>
      <c r="C135" s="51" t="s">
        <v>36</v>
      </c>
      <c r="D135" s="51"/>
      <c r="E135" s="80" t="s">
        <v>15</v>
      </c>
      <c r="F135" s="43">
        <f>F137</f>
        <v>3200000</v>
      </c>
      <c r="G135" s="43">
        <f>G137</f>
        <v>3200000</v>
      </c>
      <c r="H135" s="43">
        <f aca="true" t="shared" si="25" ref="G135:Q136">H137</f>
        <v>0</v>
      </c>
      <c r="I135" s="43">
        <f t="shared" si="25"/>
        <v>18000</v>
      </c>
      <c r="J135" s="43">
        <v>0</v>
      </c>
      <c r="K135" s="43">
        <f t="shared" si="25"/>
        <v>18402</v>
      </c>
      <c r="L135" s="43">
        <v>0</v>
      </c>
      <c r="M135" s="43">
        <v>0</v>
      </c>
      <c r="N135" s="43">
        <f t="shared" si="25"/>
        <v>18402</v>
      </c>
      <c r="O135" s="43">
        <f t="shared" si="25"/>
        <v>0</v>
      </c>
      <c r="P135" s="43">
        <f t="shared" si="25"/>
        <v>0</v>
      </c>
      <c r="Q135" s="43">
        <f t="shared" si="25"/>
        <v>0</v>
      </c>
      <c r="R135" s="39">
        <f t="shared" si="2"/>
        <v>3218402</v>
      </c>
    </row>
    <row r="136" spans="2:18" ht="19.5" customHeight="1" hidden="1" thickBot="1">
      <c r="B136" s="38"/>
      <c r="C136" s="51"/>
      <c r="D136" s="51"/>
      <c r="E136" s="80" t="str">
        <f>E138</f>
        <v>в тому числі за рахунок субвенції з міського бюджету</v>
      </c>
      <c r="F136" s="43">
        <f>F138</f>
        <v>0</v>
      </c>
      <c r="G136" s="43">
        <f t="shared" si="25"/>
        <v>0</v>
      </c>
      <c r="H136" s="43">
        <f t="shared" si="25"/>
        <v>0</v>
      </c>
      <c r="I136" s="43">
        <f t="shared" si="25"/>
        <v>0</v>
      </c>
      <c r="J136" s="43">
        <f t="shared" si="25"/>
        <v>0</v>
      </c>
      <c r="K136" s="43">
        <f t="shared" si="25"/>
        <v>0</v>
      </c>
      <c r="L136" s="43">
        <v>0</v>
      </c>
      <c r="M136" s="43">
        <v>0</v>
      </c>
      <c r="N136" s="43">
        <f t="shared" si="25"/>
        <v>0</v>
      </c>
      <c r="O136" s="43">
        <f t="shared" si="25"/>
        <v>0</v>
      </c>
      <c r="P136" s="43">
        <f t="shared" si="25"/>
        <v>0</v>
      </c>
      <c r="Q136" s="43">
        <f t="shared" si="25"/>
        <v>0</v>
      </c>
      <c r="R136" s="39">
        <f aca="true" t="shared" si="26" ref="R136:R145">F136+K136</f>
        <v>0</v>
      </c>
    </row>
    <row r="137" spans="2:18" ht="17.25" customHeight="1" thickBot="1">
      <c r="B137" s="40" t="s">
        <v>76</v>
      </c>
      <c r="C137" s="40" t="s">
        <v>75</v>
      </c>
      <c r="D137" s="38" t="s">
        <v>16</v>
      </c>
      <c r="E137" s="82" t="s">
        <v>77</v>
      </c>
      <c r="F137" s="43">
        <f>G137</f>
        <v>3200000</v>
      </c>
      <c r="G137" s="43">
        <f>2700000+500000</f>
        <v>3200000</v>
      </c>
      <c r="H137" s="43">
        <v>0</v>
      </c>
      <c r="I137" s="43">
        <v>18000</v>
      </c>
      <c r="J137" s="43">
        <v>0</v>
      </c>
      <c r="K137" s="39">
        <f>N137</f>
        <v>18402</v>
      </c>
      <c r="L137" s="43">
        <v>0</v>
      </c>
      <c r="M137" s="43">
        <v>0</v>
      </c>
      <c r="N137" s="39">
        <v>18402</v>
      </c>
      <c r="O137" s="39">
        <v>0</v>
      </c>
      <c r="P137" s="39">
        <v>0</v>
      </c>
      <c r="Q137" s="39">
        <v>0</v>
      </c>
      <c r="R137" s="39">
        <f t="shared" si="26"/>
        <v>3218402</v>
      </c>
    </row>
    <row r="138" spans="2:18" ht="18.75" customHeight="1" hidden="1" thickBot="1">
      <c r="B138" s="40"/>
      <c r="C138" s="40"/>
      <c r="D138" s="38"/>
      <c r="E138" s="82" t="s">
        <v>63</v>
      </c>
      <c r="F138" s="43"/>
      <c r="G138" s="43"/>
      <c r="H138" s="43">
        <v>0</v>
      </c>
      <c r="I138" s="43">
        <v>0</v>
      </c>
      <c r="J138" s="43">
        <v>0</v>
      </c>
      <c r="K138" s="39">
        <v>0</v>
      </c>
      <c r="L138" s="43">
        <v>0</v>
      </c>
      <c r="M138" s="43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f t="shared" si="26"/>
        <v>0</v>
      </c>
    </row>
    <row r="139" spans="2:18" ht="18.75" customHeight="1" thickBot="1">
      <c r="B139" s="40"/>
      <c r="C139" s="74" t="s">
        <v>190</v>
      </c>
      <c r="D139" s="38"/>
      <c r="E139" s="80" t="s">
        <v>191</v>
      </c>
      <c r="F139" s="43">
        <f>F140</f>
        <v>50000</v>
      </c>
      <c r="G139" s="43">
        <f>G140</f>
        <v>50000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39">
        <f t="shared" si="26"/>
        <v>50000</v>
      </c>
    </row>
    <row r="140" spans="2:18" ht="18.75" customHeight="1" thickBot="1">
      <c r="B140" s="40"/>
      <c r="C140" s="74" t="s">
        <v>130</v>
      </c>
      <c r="D140" s="51"/>
      <c r="E140" s="80" t="s">
        <v>131</v>
      </c>
      <c r="F140" s="43">
        <f>F141</f>
        <v>50000</v>
      </c>
      <c r="G140" s="43">
        <f aca="true" t="shared" si="27" ref="G140:Q140">G141</f>
        <v>50000</v>
      </c>
      <c r="H140" s="43">
        <f t="shared" si="27"/>
        <v>0</v>
      </c>
      <c r="I140" s="43">
        <f t="shared" si="27"/>
        <v>0</v>
      </c>
      <c r="J140" s="43">
        <f t="shared" si="27"/>
        <v>0</v>
      </c>
      <c r="K140" s="43">
        <f t="shared" si="27"/>
        <v>0</v>
      </c>
      <c r="L140" s="43">
        <v>0</v>
      </c>
      <c r="M140" s="43">
        <v>0</v>
      </c>
      <c r="N140" s="43">
        <f t="shared" si="27"/>
        <v>0</v>
      </c>
      <c r="O140" s="43">
        <f t="shared" si="27"/>
        <v>0</v>
      </c>
      <c r="P140" s="43">
        <f t="shared" si="27"/>
        <v>0</v>
      </c>
      <c r="Q140" s="43">
        <f t="shared" si="27"/>
        <v>0</v>
      </c>
      <c r="R140" s="39">
        <f t="shared" si="26"/>
        <v>50000</v>
      </c>
    </row>
    <row r="141" spans="2:18" ht="18.75" customHeight="1" thickBot="1">
      <c r="B141" s="40" t="s">
        <v>132</v>
      </c>
      <c r="C141" s="55">
        <v>7340</v>
      </c>
      <c r="D141" s="38" t="s">
        <v>133</v>
      </c>
      <c r="E141" s="82" t="s">
        <v>134</v>
      </c>
      <c r="F141" s="43">
        <f>G141</f>
        <v>50000</v>
      </c>
      <c r="G141" s="43">
        <v>50000</v>
      </c>
      <c r="H141" s="43">
        <v>0</v>
      </c>
      <c r="I141" s="43">
        <v>0</v>
      </c>
      <c r="J141" s="43">
        <v>0</v>
      </c>
      <c r="K141" s="39">
        <v>0</v>
      </c>
      <c r="L141" s="43">
        <v>0</v>
      </c>
      <c r="M141" s="43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f t="shared" si="26"/>
        <v>50000</v>
      </c>
    </row>
    <row r="142" spans="2:18" ht="24" customHeight="1" thickBot="1">
      <c r="B142" s="38" t="s">
        <v>93</v>
      </c>
      <c r="C142" s="38"/>
      <c r="D142" s="46"/>
      <c r="E142" s="71" t="s">
        <v>129</v>
      </c>
      <c r="F142" s="43">
        <f>F145</f>
        <v>1420268</v>
      </c>
      <c r="G142" s="43">
        <f>G145</f>
        <v>1420268</v>
      </c>
      <c r="H142" s="43">
        <f>H145</f>
        <v>1081545</v>
      </c>
      <c r="I142" s="43">
        <f>I145</f>
        <v>40597</v>
      </c>
      <c r="J142" s="43">
        <v>0</v>
      </c>
      <c r="K142" s="39">
        <f aca="true" t="shared" si="28" ref="K142:Q142">K145</f>
        <v>0</v>
      </c>
      <c r="L142" s="43">
        <v>0</v>
      </c>
      <c r="M142" s="43">
        <v>0</v>
      </c>
      <c r="N142" s="39">
        <f t="shared" si="28"/>
        <v>0</v>
      </c>
      <c r="O142" s="39">
        <f t="shared" si="28"/>
        <v>0</v>
      </c>
      <c r="P142" s="39">
        <f t="shared" si="28"/>
        <v>0</v>
      </c>
      <c r="Q142" s="39">
        <f t="shared" si="28"/>
        <v>0</v>
      </c>
      <c r="R142" s="39">
        <f t="shared" si="26"/>
        <v>1420268</v>
      </c>
    </row>
    <row r="143" spans="2:18" ht="18.75" customHeight="1" thickBot="1">
      <c r="B143" s="38"/>
      <c r="C143" s="38"/>
      <c r="D143" s="46"/>
      <c r="E143" s="82" t="s">
        <v>14</v>
      </c>
      <c r="F143" s="43"/>
      <c r="G143" s="43"/>
      <c r="H143" s="43"/>
      <c r="I143" s="43"/>
      <c r="J143" s="43"/>
      <c r="K143" s="39"/>
      <c r="L143" s="43"/>
      <c r="M143" s="43"/>
      <c r="N143" s="39"/>
      <c r="O143" s="39"/>
      <c r="P143" s="39"/>
      <c r="Q143" s="39"/>
      <c r="R143" s="39"/>
    </row>
    <row r="144" spans="2:18" ht="21" customHeight="1" thickBot="1">
      <c r="B144" s="38"/>
      <c r="C144" s="51" t="s">
        <v>34</v>
      </c>
      <c r="D144" s="51"/>
      <c r="E144" s="80" t="s">
        <v>10</v>
      </c>
      <c r="F144" s="39">
        <f>F145</f>
        <v>1420268</v>
      </c>
      <c r="G144" s="39">
        <f>G145</f>
        <v>1420268</v>
      </c>
      <c r="H144" s="39">
        <f>H145</f>
        <v>1081545</v>
      </c>
      <c r="I144" s="39">
        <f>I145</f>
        <v>40597</v>
      </c>
      <c r="J144" s="43">
        <v>0</v>
      </c>
      <c r="K144" s="39">
        <f aca="true" t="shared" si="29" ref="K144:Q144">K145</f>
        <v>0</v>
      </c>
      <c r="L144" s="43">
        <v>0</v>
      </c>
      <c r="M144" s="43">
        <v>0</v>
      </c>
      <c r="N144" s="39">
        <f t="shared" si="29"/>
        <v>0</v>
      </c>
      <c r="O144" s="39">
        <f t="shared" si="29"/>
        <v>0</v>
      </c>
      <c r="P144" s="39">
        <f t="shared" si="29"/>
        <v>0</v>
      </c>
      <c r="Q144" s="39">
        <f t="shared" si="29"/>
        <v>0</v>
      </c>
      <c r="R144" s="39">
        <f t="shared" si="26"/>
        <v>1420268</v>
      </c>
    </row>
    <row r="145" spans="2:18" ht="48.75" customHeight="1" thickBot="1">
      <c r="B145" s="38" t="s">
        <v>177</v>
      </c>
      <c r="C145" s="38" t="s">
        <v>64</v>
      </c>
      <c r="D145" s="38" t="s">
        <v>11</v>
      </c>
      <c r="E145" s="82" t="s">
        <v>173</v>
      </c>
      <c r="F145" s="39">
        <f>G145</f>
        <v>1420268</v>
      </c>
      <c r="G145" s="39">
        <v>1420268</v>
      </c>
      <c r="H145" s="39">
        <v>1081545</v>
      </c>
      <c r="I145" s="39">
        <v>40597</v>
      </c>
      <c r="J145" s="43">
        <v>0</v>
      </c>
      <c r="K145" s="39">
        <v>0</v>
      </c>
      <c r="L145" s="43">
        <v>0</v>
      </c>
      <c r="M145" s="43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f t="shared" si="26"/>
        <v>1420268</v>
      </c>
    </row>
    <row r="146" spans="2:18" ht="23.25" customHeight="1" thickBot="1">
      <c r="B146" s="49"/>
      <c r="C146" s="49"/>
      <c r="D146" s="50"/>
      <c r="E146" s="71" t="s">
        <v>25</v>
      </c>
      <c r="F146" s="43">
        <f aca="true" t="shared" si="30" ref="F146:K146">F142+F131+F122+F36+F14</f>
        <v>136803335</v>
      </c>
      <c r="G146" s="43">
        <f t="shared" si="30"/>
        <v>136803335</v>
      </c>
      <c r="H146" s="43">
        <f t="shared" si="30"/>
        <v>25405115</v>
      </c>
      <c r="I146" s="43">
        <f t="shared" si="30"/>
        <v>1424798</v>
      </c>
      <c r="J146" s="43">
        <f t="shared" si="30"/>
        <v>0</v>
      </c>
      <c r="K146" s="43">
        <f t="shared" si="30"/>
        <v>106059</v>
      </c>
      <c r="L146" s="43">
        <v>0</v>
      </c>
      <c r="M146" s="43">
        <v>0</v>
      </c>
      <c r="N146" s="43">
        <f>N142+N131+N122+N36+N14</f>
        <v>106059</v>
      </c>
      <c r="O146" s="43">
        <f>O142+O131+O122+O36+O14</f>
        <v>67014</v>
      </c>
      <c r="P146" s="43">
        <f>P142+P131+P122+P36+P14</f>
        <v>0</v>
      </c>
      <c r="Q146" s="43">
        <f>Q142+Q131+Q122+Q36+Q14</f>
        <v>0</v>
      </c>
      <c r="R146" s="43">
        <f>R142+R131+R122+R36+R14</f>
        <v>136909394</v>
      </c>
    </row>
    <row r="147" spans="2:18" ht="18" customHeight="1">
      <c r="B147" s="7"/>
      <c r="C147" s="7"/>
      <c r="D147" s="8"/>
      <c r="E147" s="20"/>
      <c r="F147" s="9"/>
      <c r="G147" s="9"/>
      <c r="H147" s="9"/>
      <c r="I147" s="9"/>
      <c r="J147" s="9"/>
      <c r="K147" s="9"/>
      <c r="L147" s="9"/>
      <c r="M147" s="9"/>
      <c r="N147" s="9"/>
      <c r="O147" s="10"/>
      <c r="P147" s="9"/>
      <c r="Q147" s="11"/>
      <c r="R147" s="11"/>
    </row>
    <row r="148" spans="2:18" ht="15.75" customHeight="1">
      <c r="B148" s="7"/>
      <c r="C148" s="7"/>
      <c r="D148" s="8"/>
      <c r="E148" s="20"/>
      <c r="F148" s="12"/>
      <c r="G148" s="12"/>
      <c r="H148" s="12"/>
      <c r="I148" s="12"/>
      <c r="J148" s="12"/>
      <c r="K148" s="12"/>
      <c r="L148" s="12"/>
      <c r="M148" s="12"/>
      <c r="N148" s="12"/>
      <c r="O148" s="7"/>
      <c r="P148" s="12"/>
      <c r="Q148" s="13"/>
      <c r="R148" s="13"/>
    </row>
    <row r="149" spans="2:18" ht="16.5" customHeight="1">
      <c r="B149" s="7"/>
      <c r="C149" s="7"/>
      <c r="D149" s="8"/>
      <c r="E149" s="20"/>
      <c r="F149" s="7"/>
      <c r="G149" s="7"/>
      <c r="H149" s="13"/>
      <c r="I149" s="13"/>
      <c r="J149" s="13"/>
      <c r="K149" s="14"/>
      <c r="L149" s="14"/>
      <c r="M149" s="14"/>
      <c r="N149" s="14"/>
      <c r="O149" s="12"/>
      <c r="P149" s="12"/>
      <c r="Q149" s="7"/>
      <c r="R149" s="7"/>
    </row>
    <row r="150" spans="2:18" ht="26.25" customHeight="1">
      <c r="B150" s="7"/>
      <c r="C150" s="7"/>
      <c r="D150" s="8"/>
      <c r="E150" s="25" t="s">
        <v>58</v>
      </c>
      <c r="F150" s="26"/>
      <c r="G150" s="26"/>
      <c r="H150" s="26"/>
      <c r="I150" s="26"/>
      <c r="J150" s="26"/>
      <c r="K150" s="27"/>
      <c r="L150" s="27"/>
      <c r="M150" s="27"/>
      <c r="N150" s="27" t="s">
        <v>178</v>
      </c>
      <c r="O150" s="12"/>
      <c r="P150" s="12"/>
      <c r="Q150" s="7"/>
      <c r="R150" s="7"/>
    </row>
    <row r="151" spans="2:18" ht="27.75" customHeight="1">
      <c r="B151" s="7"/>
      <c r="C151" s="7"/>
      <c r="D151" s="8"/>
      <c r="E151" s="20"/>
      <c r="F151" s="7"/>
      <c r="G151" s="7"/>
      <c r="H151" s="13"/>
      <c r="I151" s="13"/>
      <c r="J151" s="13"/>
      <c r="K151" s="14"/>
      <c r="L151" s="14"/>
      <c r="M151" s="14"/>
      <c r="N151" s="14"/>
      <c r="O151" s="12"/>
      <c r="P151" s="12"/>
      <c r="Q151" s="7"/>
      <c r="R151" s="7"/>
    </row>
    <row r="152" ht="20.25" customHeight="1">
      <c r="D152" s="15"/>
    </row>
    <row r="153" spans="4:18" ht="128.25" customHeight="1">
      <c r="D153" s="137"/>
      <c r="E153" s="137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4:18" ht="74.25" customHeight="1">
      <c r="D154" s="8"/>
      <c r="E154" s="10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4:18" ht="117" customHeight="1">
      <c r="D155" s="8"/>
      <c r="E155" s="10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4:18" ht="111" customHeight="1">
      <c r="D156" s="8"/>
      <c r="E156" s="10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4:18" ht="26.25" customHeight="1">
      <c r="D157" s="15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4:18" ht="26.25" customHeight="1">
      <c r="D158" s="15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4:18" ht="26.25" customHeight="1">
      <c r="D159" s="15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4:18" ht="26.25" customHeight="1">
      <c r="D160" s="15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4:7" ht="26.25" customHeight="1">
      <c r="D161" s="15"/>
      <c r="F161" s="23"/>
      <c r="G161" s="16"/>
    </row>
    <row r="162" spans="4:7" ht="28.5" customHeight="1">
      <c r="D162" s="15"/>
      <c r="F162" s="23"/>
      <c r="G162" s="23"/>
    </row>
    <row r="163" spans="4:7" ht="29.25" customHeight="1">
      <c r="D163" s="15"/>
      <c r="E163" s="22" t="s">
        <v>111</v>
      </c>
      <c r="F163" s="54">
        <f>F47+F50</f>
        <v>39575100</v>
      </c>
      <c r="G163" s="16"/>
    </row>
    <row r="164" spans="4:7" ht="35.25" customHeight="1">
      <c r="D164" s="15"/>
      <c r="E164" s="22" t="s">
        <v>108</v>
      </c>
      <c r="F164" s="24">
        <f>F114</f>
        <v>511299</v>
      </c>
      <c r="G164" s="17"/>
    </row>
    <row r="165" spans="4:8" ht="25.5" customHeight="1">
      <c r="D165" s="15"/>
      <c r="E165" s="22" t="s">
        <v>109</v>
      </c>
      <c r="F165" s="52">
        <f>F67+F70+F73+F76+F79+F82+F85+F89+F92+F95+F98+F101</f>
        <v>55814800</v>
      </c>
      <c r="G165" s="16"/>
      <c r="H165" s="23"/>
    </row>
    <row r="166" spans="4:9" ht="33" customHeight="1">
      <c r="D166" s="15"/>
      <c r="E166" s="22" t="s">
        <v>110</v>
      </c>
      <c r="F166" s="23">
        <f>F54+F56</f>
        <v>11900</v>
      </c>
      <c r="G166" s="23"/>
      <c r="H166" s="23"/>
      <c r="I166" s="23"/>
    </row>
    <row r="167" spans="4:9" ht="33" customHeight="1">
      <c r="D167" s="15"/>
      <c r="E167" s="21"/>
      <c r="F167" s="23"/>
      <c r="G167" s="23"/>
      <c r="H167" s="23"/>
      <c r="I167" s="23"/>
    </row>
    <row r="168" spans="4:14" ht="18" customHeight="1">
      <c r="D168" s="15"/>
      <c r="E168" s="22" t="s">
        <v>135</v>
      </c>
      <c r="F168" s="23">
        <f aca="true" t="shared" si="31" ref="F168:K168">F17+F39+F134+F145+F125</f>
        <v>24372883</v>
      </c>
      <c r="G168" s="23">
        <f t="shared" si="31"/>
        <v>24372883</v>
      </c>
      <c r="H168" s="23">
        <f t="shared" si="31"/>
        <v>17814155</v>
      </c>
      <c r="I168" s="23">
        <f t="shared" si="31"/>
        <v>1092540</v>
      </c>
      <c r="J168" s="23">
        <f t="shared" si="31"/>
        <v>0</v>
      </c>
      <c r="K168" s="23">
        <f t="shared" si="31"/>
        <v>0</v>
      </c>
      <c r="L168" s="23"/>
      <c r="M168" s="23"/>
      <c r="N168" s="23">
        <f>N17+N39+N134+N145+N125</f>
        <v>0</v>
      </c>
    </row>
    <row r="169" spans="4:7" ht="37.5" customHeight="1">
      <c r="D169" s="15"/>
      <c r="E169" s="22"/>
      <c r="F169" s="16"/>
      <c r="G169" s="16"/>
    </row>
    <row r="170" ht="33.75" customHeight="1">
      <c r="D170" s="15"/>
    </row>
    <row r="171" spans="4:9" ht="33.75" customHeight="1">
      <c r="D171" s="15"/>
      <c r="F171" s="23"/>
      <c r="G171" s="23"/>
      <c r="H171" s="23"/>
      <c r="I171" s="23"/>
    </row>
    <row r="172" ht="29.25" customHeight="1">
      <c r="D172" s="15"/>
    </row>
    <row r="173" ht="32.25" customHeight="1">
      <c r="D173" s="15"/>
    </row>
    <row r="174" ht="37.5" customHeight="1">
      <c r="D174" s="15"/>
    </row>
    <row r="175" ht="37.5" customHeight="1">
      <c r="D175" s="15"/>
    </row>
    <row r="176" ht="45.75" customHeight="1">
      <c r="D176" s="15"/>
    </row>
    <row r="177" ht="28.5" customHeight="1">
      <c r="D177" s="15"/>
    </row>
    <row r="178" ht="45.75" customHeight="1">
      <c r="D178" s="15"/>
    </row>
    <row r="179" ht="25.5" customHeight="1">
      <c r="D179" s="15"/>
    </row>
    <row r="180" ht="25.5" customHeight="1">
      <c r="D180" s="15"/>
    </row>
    <row r="181" ht="25.5" customHeight="1">
      <c r="D181" s="15"/>
    </row>
    <row r="182" ht="25.5" customHeight="1">
      <c r="D182" s="15"/>
    </row>
    <row r="183" ht="25.5" customHeight="1">
      <c r="D183" s="15"/>
    </row>
    <row r="184" ht="33" customHeight="1">
      <c r="D184" s="15"/>
    </row>
    <row r="185" ht="25.5" customHeight="1">
      <c r="D185" s="15"/>
    </row>
    <row r="186" ht="25.5" customHeight="1">
      <c r="D186" s="15"/>
    </row>
    <row r="187" ht="34.5" customHeight="1">
      <c r="D187" s="15"/>
    </row>
    <row r="188" ht="23.25" customHeight="1">
      <c r="D188" s="15"/>
    </row>
    <row r="189" ht="26.25" customHeight="1">
      <c r="D189" s="15"/>
    </row>
    <row r="190" ht="45" customHeight="1">
      <c r="D190" s="15"/>
    </row>
    <row r="191" ht="31.5" customHeight="1">
      <c r="D191" s="15"/>
    </row>
    <row r="192" ht="24" customHeight="1">
      <c r="D192" s="15"/>
    </row>
    <row r="193" ht="33.75" customHeight="1">
      <c r="D193" s="15"/>
    </row>
    <row r="194" ht="31.5" customHeight="1">
      <c r="D194" s="15"/>
    </row>
    <row r="195" ht="24" customHeight="1">
      <c r="D195" s="15"/>
    </row>
    <row r="196" ht="20.25" customHeight="1">
      <c r="D196" s="15"/>
    </row>
    <row r="197" ht="22.5" customHeight="1">
      <c r="D197" s="15"/>
    </row>
    <row r="198" ht="17.25" customHeight="1">
      <c r="D198" s="15"/>
    </row>
    <row r="199" ht="18.75" customHeight="1">
      <c r="D199" s="15"/>
    </row>
    <row r="200" ht="12.75">
      <c r="D200" s="15"/>
    </row>
    <row r="201" ht="12.75">
      <c r="D201" s="15"/>
    </row>
    <row r="202" ht="12.75">
      <c r="D202" s="15"/>
    </row>
    <row r="203" ht="12.75">
      <c r="D203" s="15"/>
    </row>
    <row r="204" ht="12.75">
      <c r="D204" s="15"/>
    </row>
    <row r="205" ht="12.75">
      <c r="D205" s="15"/>
    </row>
    <row r="206" ht="12.75">
      <c r="D206" s="15"/>
    </row>
    <row r="207" ht="12.75">
      <c r="D207" s="15"/>
    </row>
    <row r="208" ht="12.75">
      <c r="D208" s="15"/>
    </row>
    <row r="209" ht="12.75">
      <c r="D209" s="15"/>
    </row>
    <row r="210" ht="12.75">
      <c r="D210" s="15"/>
    </row>
    <row r="211" ht="12.75">
      <c r="D211" s="15"/>
    </row>
    <row r="212" ht="12.75">
      <c r="D212" s="15"/>
    </row>
    <row r="213" spans="2:18" s="2" customFormat="1" ht="12.75">
      <c r="B213" s="4"/>
      <c r="C213" s="4"/>
      <c r="D213" s="15"/>
      <c r="E213" s="1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ht="12.75">
      <c r="D214" s="15"/>
    </row>
    <row r="215" ht="12.75">
      <c r="D215" s="15"/>
    </row>
    <row r="216" ht="12.75">
      <c r="D216" s="15"/>
    </row>
    <row r="217" ht="12.75">
      <c r="D217" s="15"/>
    </row>
    <row r="218" ht="12.75">
      <c r="D218" s="15"/>
    </row>
    <row r="219" ht="12.75">
      <c r="D219" s="15"/>
    </row>
    <row r="220" ht="12.75">
      <c r="D220" s="15"/>
    </row>
    <row r="221" ht="12.75">
      <c r="D221" s="15"/>
    </row>
    <row r="222" ht="12.75">
      <c r="D222" s="15"/>
    </row>
    <row r="223" ht="12.75">
      <c r="D223" s="15"/>
    </row>
    <row r="224" ht="12.75">
      <c r="D224" s="15"/>
    </row>
    <row r="225" ht="12.75">
      <c r="D225" s="15"/>
    </row>
  </sheetData>
  <sheetProtection/>
  <mergeCells count="58">
    <mergeCell ref="D153:E153"/>
    <mergeCell ref="C105:C106"/>
    <mergeCell ref="B105:B106"/>
    <mergeCell ref="R9:R12"/>
    <mergeCell ref="F9:J9"/>
    <mergeCell ref="O11:O12"/>
    <mergeCell ref="P11:P12"/>
    <mergeCell ref="N10:N12"/>
    <mergeCell ref="H11:H12"/>
    <mergeCell ref="H10:I10"/>
    <mergeCell ref="B118:B119"/>
    <mergeCell ref="B110:B111"/>
    <mergeCell ref="C110:C111"/>
    <mergeCell ref="K10:K12"/>
    <mergeCell ref="I11:I12"/>
    <mergeCell ref="E9:E12"/>
    <mergeCell ref="F10:F12"/>
    <mergeCell ref="C9:C12"/>
    <mergeCell ref="G10:G12"/>
    <mergeCell ref="B9:B12"/>
    <mergeCell ref="D9:D12"/>
    <mergeCell ref="Q10:Q12"/>
    <mergeCell ref="K9:Q9"/>
    <mergeCell ref="O10:P10"/>
    <mergeCell ref="J10:J12"/>
    <mergeCell ref="M11:M12"/>
    <mergeCell ref="L10:L12"/>
    <mergeCell ref="D110:D111"/>
    <mergeCell ref="E110:E111"/>
    <mergeCell ref="F110:F111"/>
    <mergeCell ref="G110:G111"/>
    <mergeCell ref="H110:H111"/>
    <mergeCell ref="I118:I119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C118:C119"/>
    <mergeCell ref="D118:D119"/>
    <mergeCell ref="E118:E119"/>
    <mergeCell ref="F118:F119"/>
    <mergeCell ref="G118:G119"/>
    <mergeCell ref="H118:H119"/>
    <mergeCell ref="P118:P119"/>
    <mergeCell ref="Q118:Q119"/>
    <mergeCell ref="R118:R119"/>
    <mergeCell ref="J118:J119"/>
    <mergeCell ref="K118:K119"/>
    <mergeCell ref="L118:L119"/>
    <mergeCell ref="M118:M119"/>
    <mergeCell ref="N118:N119"/>
    <mergeCell ref="O118:O119"/>
  </mergeCells>
  <printOptions/>
  <pageMargins left="0.2362204724409449" right="0.15748031496062992" top="0.31496062992125984" bottom="0.1968503937007874" header="0.2755905511811024" footer="0.2362204724409449"/>
  <pageSetup fitToHeight="6" fitToWidth="6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2019-04-16T08:58:32Z</cp:lastPrinted>
  <dcterms:created xsi:type="dcterms:W3CDTF">2016-03-21T14:24:29Z</dcterms:created>
  <dcterms:modified xsi:type="dcterms:W3CDTF">2019-04-16T14:43:37Z</dcterms:modified>
  <cp:category/>
  <cp:version/>
  <cp:contentType/>
  <cp:contentStatus/>
</cp:coreProperties>
</file>