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9315" activeTab="0"/>
  </bookViews>
  <sheets>
    <sheet name="Додаток 2" sheetId="1" r:id="rId1"/>
    <sheet name="Додаток 3" sheetId="2" r:id="rId2"/>
  </sheets>
  <definedNames>
    <definedName name="_xlnm.Print_Area" localSheetId="0">'Додаток 2'!$A$1:$P$43</definedName>
    <definedName name="_xlnm.Print_Area" localSheetId="1">'Додаток 3'!$A$1:$Q$66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<sst xmlns="http://schemas.openxmlformats.org/spreadsheetml/2006/main" count="211" uniqueCount="115">
  <si>
    <t xml:space="preserve"> Загальний  фонд</t>
  </si>
  <si>
    <t>Спеціальний фонд</t>
  </si>
  <si>
    <t xml:space="preserve">  Разом</t>
  </si>
  <si>
    <t xml:space="preserve">          з них</t>
  </si>
  <si>
    <t>видатки розвитку</t>
  </si>
  <si>
    <t xml:space="preserve"> видатки розвитку</t>
  </si>
  <si>
    <t>видатки споживання</t>
  </si>
  <si>
    <t>оплата праці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</si>
  <si>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</si>
  <si>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</si>
  <si>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</si>
  <si>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</si>
  <si>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</si>
  <si>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Житлово-комунальне господарство</t>
  </si>
  <si>
    <t>0620</t>
  </si>
  <si>
    <t>1030</t>
  </si>
  <si>
    <t>1060</t>
  </si>
  <si>
    <t>1090</t>
  </si>
  <si>
    <t>Всього:</t>
  </si>
  <si>
    <t>Державне управління, всього</t>
  </si>
  <si>
    <t>Соціальний захист та соціальне забезпечення, всього</t>
  </si>
  <si>
    <t>Код програмної класифікації видатків та кредитування місцевого бюджету</t>
  </si>
  <si>
    <t>0100</t>
  </si>
  <si>
    <t>3000</t>
  </si>
  <si>
    <t>6000</t>
  </si>
  <si>
    <t>Шевченківська районна у місті Дніпрі рада, всього: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</si>
  <si>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</si>
  <si>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</si>
  <si>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</si>
  <si>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</si>
  <si>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</si>
  <si>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</si>
  <si>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</si>
  <si>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</si>
  <si>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</si>
  <si>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</si>
  <si>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</si>
  <si>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</si>
  <si>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</si>
  <si>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</si>
  <si>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</si>
  <si>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</si>
  <si>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</si>
  <si>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</si>
  <si>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</si>
  <si>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</si>
  <si>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Інші заклади та заходи</t>
  </si>
  <si>
    <t>0900000</t>
  </si>
  <si>
    <t>0910150</t>
  </si>
  <si>
    <t>0913112</t>
  </si>
  <si>
    <t>3700000</t>
  </si>
  <si>
    <t xml:space="preserve">у тому числі за рахунок  субвенції з міського бюджету 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</si>
  <si>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</si>
  <si>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</si>
  <si>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</si>
  <si>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</si>
  <si>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</si>
  <si>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</si>
  <si>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</si>
  <si>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</si>
  <si>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</si>
  <si>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</si>
  <si>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</si>
  <si>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</si>
  <si>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Фінансове управління Шевченківської районної у місті Дніпрі ради, всього:</t>
  </si>
  <si>
    <t>АУ</t>
  </si>
  <si>
    <t>3110</t>
  </si>
  <si>
    <t>Інші заходи в галузі культури і мистецтва</t>
  </si>
  <si>
    <t>4082</t>
  </si>
  <si>
    <t>0114082</t>
  </si>
  <si>
    <t>3190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</si>
  <si>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</si>
  <si>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</si>
  <si>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</si>
  <si>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</si>
  <si>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</si>
  <si>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3242</t>
  </si>
  <si>
    <t>3710150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</si>
  <si>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</si>
  <si>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</si>
  <si>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</si>
  <si>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</si>
  <si>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</si>
  <si>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</si>
  <si>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</si>
  <si>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</si>
  <si>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</si>
  <si>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</si>
  <si>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</si>
  <si>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>у тому числі бюджет розвитку</t>
  </si>
  <si>
    <t>Усього</t>
  </si>
  <si>
    <t>Додаток 3</t>
  </si>
  <si>
    <t>до рішення районної у місті ради</t>
  </si>
  <si>
    <t>Додаток 2</t>
  </si>
  <si>
    <t>0110180</t>
  </si>
  <si>
    <t>0180</t>
  </si>
  <si>
    <t>0133</t>
  </si>
  <si>
    <t>Інша діяльність у сфері державного управління</t>
  </si>
  <si>
    <t>0113192</t>
  </si>
  <si>
    <t>0113242</t>
  </si>
  <si>
    <t>за рахунок  субвенції з міського бюджету на виконання галузевих програм, затверджених міською та районними у місті радами</t>
  </si>
  <si>
    <t>(грн.)</t>
  </si>
  <si>
    <t>від                         №</t>
  </si>
  <si>
    <t>від                    №</t>
  </si>
  <si>
    <t>1213242</t>
  </si>
  <si>
    <t>Код Типової програмної класифікації видатків та кредитування місцевого бюджету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</si>
  <si>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</si>
  <si>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</si>
  <si>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Розподіл видатків бюджету району у місті на 2020 рік за Типовою програмною класифікацією видатків та кредитування місцевих бюджетів</t>
  </si>
  <si>
    <t xml:space="preserve">                                          Спеціальний фонд</t>
  </si>
  <si>
    <t xml:space="preserve">Розподіл видатків бюджету району у місті на 2020 рік </t>
  </si>
  <si>
    <t>за рахунок  субвенції з міського бюджету на виконання доручень виборців депутатами районних у місті рад</t>
  </si>
  <si>
    <t>0913242</t>
  </si>
  <si>
    <t>(код бюджету)</t>
  </si>
  <si>
    <t>1210136600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</si>
</sst>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32" fillId="24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23" fillId="24" borderId="0" xfId="0" applyFont="1" applyFill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32" fillId="24" borderId="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49" fontId="27" fillId="24" borderId="19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view="pageBreakPreview" zoomScale="75" zoomScaleNormal="75" zoomScaleSheetLayoutView="75" zoomScalePageLayoutView="0" workbookViewId="0" topLeftCell="A26">
      <selection activeCell="D34" sqref="D34"/>
    </sheetView>
  </sheetViews>
  <sheetFormatPr defaultColWidth="9.00390625" defaultRowHeight="12.75"/>
  <cols>
    <col min="1" max="1" width="18.125" style="4" customWidth="1"/>
    <col min="2" max="2" width="14.625" style="4" customWidth="1"/>
    <col min="3" max="3" width="15.625" style="4" customWidth="1"/>
    <col min="4" max="4" width="121.00390625" style="15" customWidth="1"/>
    <col min="5" max="5" width="16.75390625" style="4" customWidth="1"/>
    <col min="6" max="6" width="15.375" style="4" customWidth="1"/>
    <col min="7" max="7" width="12.7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4.00390625" style="4" customWidth="1"/>
    <col min="12" max="12" width="12.875" style="4" customWidth="1"/>
    <col min="13" max="13" width="12.25390625" style="4" customWidth="1"/>
    <col min="14" max="14" width="12.125" style="4" customWidth="1"/>
    <col min="15" max="15" width="12.00390625" style="4" customWidth="1"/>
    <col min="16" max="16" width="14.625" style="4" customWidth="1"/>
    <col min="17" max="17" width="9.125" style="1" customWidth="1"/>
    <col min="18" max="18" width="14.25390625" style="1" customWidth="1"/>
    <col min="19" max="16384" width="9.125" style="1" customWidth="1"/>
  </cols>
  <sheetData>
    <row r="1" ht="12.75">
      <c r="N1" s="4" t="s">
        <v>93</v>
      </c>
    </row>
    <row r="2" ht="12.75">
      <c r="N2" s="4" t="s">
        <v>92</v>
      </c>
    </row>
    <row r="3" spans="1:14" ht="18.75" customHeight="1">
      <c r="A3" s="5"/>
      <c r="B3" s="5"/>
      <c r="N3" s="4" t="s">
        <v>103</v>
      </c>
    </row>
    <row r="4" ht="12.75"/>
    <row r="5" ht="12.75"/>
    <row r="6" spans="4:14" ht="30" customHeight="1">
      <c r="D6" s="89" t="s">
        <v>108</v>
      </c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25.5" customHeight="1">
      <c r="A7" s="95" t="s">
        <v>114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9.5" customHeight="1">
      <c r="A8" s="96" t="s">
        <v>113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6" ht="15.75" customHeight="1" thickBot="1">
      <c r="A9" s="75"/>
      <c r="P9" s="25" t="s">
        <v>101</v>
      </c>
    </row>
    <row r="10" spans="1:16" ht="18" customHeight="1" thickBot="1">
      <c r="A10" s="82" t="s">
        <v>21</v>
      </c>
      <c r="B10" s="82" t="s">
        <v>105</v>
      </c>
      <c r="C10" s="82" t="s">
        <v>106</v>
      </c>
      <c r="D10" s="82" t="s">
        <v>107</v>
      </c>
      <c r="E10" s="80" t="s">
        <v>0</v>
      </c>
      <c r="F10" s="81"/>
      <c r="G10" s="81"/>
      <c r="H10" s="81"/>
      <c r="I10" s="81"/>
      <c r="J10" s="81" t="s">
        <v>109</v>
      </c>
      <c r="K10" s="81"/>
      <c r="L10" s="83"/>
      <c r="M10" s="83"/>
      <c r="N10" s="83"/>
      <c r="O10" s="83"/>
      <c r="P10" s="77" t="s">
        <v>2</v>
      </c>
    </row>
    <row r="11" spans="1:16" ht="15.75" customHeight="1" thickBot="1">
      <c r="A11" s="82"/>
      <c r="B11" s="82"/>
      <c r="C11" s="82"/>
      <c r="D11" s="82"/>
      <c r="E11" s="82" t="s">
        <v>90</v>
      </c>
      <c r="F11" s="86" t="s">
        <v>6</v>
      </c>
      <c r="G11" s="84" t="s">
        <v>3</v>
      </c>
      <c r="H11" s="85"/>
      <c r="I11" s="82" t="s">
        <v>4</v>
      </c>
      <c r="J11" s="82" t="s">
        <v>90</v>
      </c>
      <c r="K11" s="86" t="s">
        <v>89</v>
      </c>
      <c r="L11" s="82" t="s">
        <v>6</v>
      </c>
      <c r="M11" s="91" t="s">
        <v>3</v>
      </c>
      <c r="N11" s="92"/>
      <c r="O11" s="82" t="s">
        <v>5</v>
      </c>
      <c r="P11" s="78"/>
    </row>
    <row r="12" spans="1:16" ht="12.75" customHeight="1" thickBot="1">
      <c r="A12" s="82"/>
      <c r="B12" s="82"/>
      <c r="C12" s="82"/>
      <c r="D12" s="82"/>
      <c r="E12" s="83"/>
      <c r="F12" s="87"/>
      <c r="G12" s="82" t="s">
        <v>7</v>
      </c>
      <c r="H12" s="82" t="s">
        <v>85</v>
      </c>
      <c r="I12" s="90"/>
      <c r="J12" s="82"/>
      <c r="K12" s="87"/>
      <c r="L12" s="82"/>
      <c r="M12" s="82" t="s">
        <v>7</v>
      </c>
      <c r="N12" s="82" t="s">
        <v>85</v>
      </c>
      <c r="O12" s="82"/>
      <c r="P12" s="78"/>
    </row>
    <row r="13" spans="1:18" ht="183" customHeight="1" thickBot="1">
      <c r="A13" s="82"/>
      <c r="B13" s="82"/>
      <c r="C13" s="82"/>
      <c r="D13" s="82"/>
      <c r="E13" s="83"/>
      <c r="F13" s="88"/>
      <c r="G13" s="83"/>
      <c r="H13" s="83"/>
      <c r="I13" s="90"/>
      <c r="J13" s="82"/>
      <c r="K13" s="88"/>
      <c r="L13" s="82"/>
      <c r="M13" s="83"/>
      <c r="N13" s="83"/>
      <c r="O13" s="82"/>
      <c r="P13" s="79"/>
      <c r="R13" s="68"/>
    </row>
    <row r="14" spans="1:16" ht="20.25" customHeight="1" thickBot="1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</row>
    <row r="15" spans="1:16" s="3" customFormat="1" ht="24" customHeight="1" thickBot="1">
      <c r="A15" s="43"/>
      <c r="B15" s="43" t="s">
        <v>22</v>
      </c>
      <c r="C15" s="53"/>
      <c r="D15" s="62" t="s">
        <v>19</v>
      </c>
      <c r="E15" s="54">
        <f>E16+E17</f>
        <v>14312860</v>
      </c>
      <c r="F15" s="54">
        <f>F16+F17</f>
        <v>14312860</v>
      </c>
      <c r="G15" s="54">
        <f aca="true" t="shared" si="0" ref="G15:P15">G16+G17</f>
        <v>10629577</v>
      </c>
      <c r="H15" s="54">
        <f t="shared" si="0"/>
        <v>716445</v>
      </c>
      <c r="I15" s="54">
        <f t="shared" si="0"/>
        <v>0</v>
      </c>
      <c r="J15" s="54">
        <f t="shared" si="0"/>
        <v>0</v>
      </c>
      <c r="K15" s="54">
        <f t="shared" si="0"/>
        <v>0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54">
        <f t="shared" si="0"/>
        <v>14312860</v>
      </c>
    </row>
    <row r="16" spans="1:16" ht="47.25" customHeight="1" thickBot="1">
      <c r="A16" s="34"/>
      <c r="B16" s="34" t="s">
        <v>35</v>
      </c>
      <c r="C16" s="34" t="s">
        <v>10</v>
      </c>
      <c r="D16" s="65" t="str">
        <f>'Додаток 3'!E19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6" s="52">
        <f>'Додаток 3'!F19+'Додаток 3'!F43+'Додаток 3'!F54+'Додаток 3'!F63</f>
        <v>14271150</v>
      </c>
      <c r="F16" s="52">
        <f>'Додаток 3'!G19+'Додаток 3'!G43+'Додаток 3'!G54+'Додаток 3'!G63</f>
        <v>14271150</v>
      </c>
      <c r="G16" s="52">
        <f>'Додаток 3'!H19+'Додаток 3'!H43+'Додаток 3'!H54+'Додаток 3'!H63</f>
        <v>10629577</v>
      </c>
      <c r="H16" s="52">
        <f>'Додаток 3'!I19+'Додаток 3'!I43+'Додаток 3'!I54+'Додаток 3'!I63</f>
        <v>716445</v>
      </c>
      <c r="I16" s="52">
        <f>'Додаток 3'!J19+'Додаток 3'!J43+'Додаток 3'!J54+'Додаток 3'!J63</f>
        <v>0</v>
      </c>
      <c r="J16" s="52">
        <f>'Додаток 3'!K19+'Додаток 3'!K43+'Додаток 3'!K54+'Додаток 3'!K63</f>
        <v>0</v>
      </c>
      <c r="K16" s="52">
        <f>'Додаток 3'!L19+'Додаток 3'!L43+'Додаток 3'!L54+'Додаток 3'!L63</f>
        <v>0</v>
      </c>
      <c r="L16" s="52">
        <f>'Додаток 3'!M19+'Додаток 3'!M43+'Додаток 3'!M54+'Додаток 3'!M63</f>
        <v>0</v>
      </c>
      <c r="M16" s="52">
        <f>'Додаток 3'!N19+'Додаток 3'!N43+'Додаток 3'!N54+'Додаток 3'!N63</f>
        <v>0</v>
      </c>
      <c r="N16" s="52">
        <f>'Додаток 3'!O19+'Додаток 3'!O43+'Додаток 3'!O54+'Додаток 3'!O63</f>
        <v>0</v>
      </c>
      <c r="O16" s="52">
        <f>'Додаток 3'!P19+'Додаток 3'!P43+'Додаток 3'!P54+'Додаток 3'!P63</f>
        <v>0</v>
      </c>
      <c r="P16" s="52">
        <f>'Додаток 3'!Q19+'Додаток 3'!Q43+'Додаток 3'!Q54+'Додаток 3'!Q63</f>
        <v>14271150</v>
      </c>
    </row>
    <row r="17" spans="1:16" ht="19.5" customHeight="1" thickBot="1">
      <c r="A17" s="34"/>
      <c r="B17" s="34" t="s">
        <v>95</v>
      </c>
      <c r="C17" s="34" t="s">
        <v>96</v>
      </c>
      <c r="D17" s="65" t="s">
        <v>97</v>
      </c>
      <c r="E17" s="52">
        <f>F17</f>
        <v>41710</v>
      </c>
      <c r="F17" s="52">
        <f>'Додаток 3'!G20</f>
        <v>41710</v>
      </c>
      <c r="G17" s="52">
        <v>0</v>
      </c>
      <c r="H17" s="52">
        <v>0</v>
      </c>
      <c r="I17" s="52">
        <v>0</v>
      </c>
      <c r="J17" s="52">
        <v>0</v>
      </c>
      <c r="K17" s="54">
        <v>0</v>
      </c>
      <c r="L17" s="52">
        <v>0</v>
      </c>
      <c r="M17" s="52">
        <v>0</v>
      </c>
      <c r="N17" s="52">
        <v>0</v>
      </c>
      <c r="O17" s="52">
        <v>0</v>
      </c>
      <c r="P17" s="52">
        <f aca="true" t="shared" si="1" ref="P17:P28">E17+J17</f>
        <v>41710</v>
      </c>
    </row>
    <row r="18" spans="1:16" ht="50.25" customHeight="1" hidden="1" thickBot="1">
      <c r="A18" s="34"/>
      <c r="B18" s="34" t="s">
        <v>16</v>
      </c>
      <c r="C18" s="34" t="s">
        <v>82</v>
      </c>
      <c r="D18" s="65" t="s">
        <v>83</v>
      </c>
      <c r="E18" s="52">
        <f>F18</f>
        <v>0</v>
      </c>
      <c r="F18" s="52"/>
      <c r="G18" s="52">
        <v>0</v>
      </c>
      <c r="H18" s="52">
        <v>0</v>
      </c>
      <c r="I18" s="52">
        <v>0</v>
      </c>
      <c r="J18" s="52">
        <v>0</v>
      </c>
      <c r="K18" s="54">
        <v>0</v>
      </c>
      <c r="L18" s="52">
        <v>0</v>
      </c>
      <c r="M18" s="52">
        <v>0</v>
      </c>
      <c r="N18" s="52">
        <v>0</v>
      </c>
      <c r="O18" s="52">
        <v>0</v>
      </c>
      <c r="P18" s="52">
        <f t="shared" si="1"/>
        <v>0</v>
      </c>
    </row>
    <row r="19" spans="1:16" ht="21.75" customHeight="1" thickBot="1">
      <c r="A19" s="34"/>
      <c r="B19" s="34"/>
      <c r="C19" s="34"/>
      <c r="D19" s="55" t="s">
        <v>8</v>
      </c>
      <c r="E19" s="52"/>
      <c r="F19" s="52"/>
      <c r="G19" s="52"/>
      <c r="H19" s="52"/>
      <c r="I19" s="52"/>
      <c r="J19" s="52"/>
      <c r="K19" s="54"/>
      <c r="L19" s="52"/>
      <c r="M19" s="52"/>
      <c r="N19" s="52"/>
      <c r="O19" s="52"/>
      <c r="P19" s="52"/>
    </row>
    <row r="20" spans="1:16" ht="39" customHeight="1" thickBot="1">
      <c r="A20" s="34"/>
      <c r="B20" s="34"/>
      <c r="C20" s="34"/>
      <c r="D20" s="67" t="s">
        <v>100</v>
      </c>
      <c r="E20" s="52">
        <f>'Додаток 3'!F22</f>
        <v>41710</v>
      </c>
      <c r="F20" s="52">
        <f>'Додаток 3'!G22</f>
        <v>41710</v>
      </c>
      <c r="G20" s="52">
        <f>'Додаток 3'!H22</f>
        <v>0</v>
      </c>
      <c r="H20" s="52">
        <f>'Додаток 3'!I22</f>
        <v>0</v>
      </c>
      <c r="I20" s="52">
        <f>'Додаток 3'!J22</f>
        <v>0</v>
      </c>
      <c r="J20" s="52">
        <f>'Додаток 3'!K22</f>
        <v>0</v>
      </c>
      <c r="K20" s="52">
        <f>'Додаток 3'!L22</f>
        <v>0</v>
      </c>
      <c r="L20" s="52">
        <f>'Додаток 3'!M22</f>
        <v>0</v>
      </c>
      <c r="M20" s="52">
        <f>'Додаток 3'!N22</f>
        <v>0</v>
      </c>
      <c r="N20" s="52">
        <f>'Додаток 3'!O22</f>
        <v>0</v>
      </c>
      <c r="O20" s="52">
        <f>'Додаток 3'!P22</f>
        <v>0</v>
      </c>
      <c r="P20" s="52">
        <f>'Додаток 3'!Q22</f>
        <v>41710</v>
      </c>
    </row>
    <row r="21" spans="1:16" s="49" customFormat="1" ht="24.75" customHeight="1" thickBot="1">
      <c r="A21" s="43"/>
      <c r="B21" s="43" t="s">
        <v>23</v>
      </c>
      <c r="C21" s="43"/>
      <c r="D21" s="62" t="s">
        <v>20</v>
      </c>
      <c r="E21" s="54">
        <f>E23+E25+E27+E29+E31</f>
        <v>3216045</v>
      </c>
      <c r="F21" s="54">
        <f aca="true" t="shared" si="2" ref="F21:P21">F23+F25+F27+F29+F31</f>
        <v>3216045</v>
      </c>
      <c r="G21" s="54">
        <f t="shared" si="2"/>
        <v>1787629</v>
      </c>
      <c r="H21" s="54">
        <f t="shared" si="2"/>
        <v>70700</v>
      </c>
      <c r="I21" s="54">
        <f t="shared" si="2"/>
        <v>0</v>
      </c>
      <c r="J21" s="54">
        <f t="shared" si="2"/>
        <v>0</v>
      </c>
      <c r="K21" s="54">
        <f t="shared" si="2"/>
        <v>0</v>
      </c>
      <c r="L21" s="54">
        <f t="shared" si="2"/>
        <v>0</v>
      </c>
      <c r="M21" s="54">
        <f t="shared" si="2"/>
        <v>0</v>
      </c>
      <c r="N21" s="54">
        <f t="shared" si="2"/>
        <v>0</v>
      </c>
      <c r="O21" s="54">
        <f t="shared" si="2"/>
        <v>0</v>
      </c>
      <c r="P21" s="54">
        <f t="shared" si="2"/>
        <v>3216045</v>
      </c>
    </row>
    <row r="22" spans="1:16" ht="18.75" customHeight="1" hidden="1" thickBot="1">
      <c r="A22" s="36"/>
      <c r="B22" s="31"/>
      <c r="C22" s="34"/>
      <c r="D22" s="65" t="s">
        <v>84</v>
      </c>
      <c r="E22" s="52" t="e">
        <f>'Додаток 3'!#REF!</f>
        <v>#REF!</v>
      </c>
      <c r="F22" s="52" t="e">
        <f>'Додаток 3'!#REF!</f>
        <v>#REF!</v>
      </c>
      <c r="G22" s="52" t="e">
        <f>'Додаток 3'!#REF!</f>
        <v>#REF!</v>
      </c>
      <c r="H22" s="52">
        <v>0</v>
      </c>
      <c r="I22" s="52">
        <v>0</v>
      </c>
      <c r="J22" s="52">
        <v>0</v>
      </c>
      <c r="K22" s="52" t="e">
        <f>'Додаток 3'!#REF!</f>
        <v>#REF!</v>
      </c>
      <c r="L22" s="52">
        <v>0</v>
      </c>
      <c r="M22" s="52">
        <v>0</v>
      </c>
      <c r="N22" s="52">
        <v>0</v>
      </c>
      <c r="O22" s="52">
        <v>0</v>
      </c>
      <c r="P22" s="52" t="e">
        <f t="shared" si="1"/>
        <v>#REF!</v>
      </c>
    </row>
    <row r="23" spans="1:16" s="28" customFormat="1" ht="20.25" customHeight="1" thickBot="1">
      <c r="A23" s="51"/>
      <c r="B23" s="57">
        <v>3110</v>
      </c>
      <c r="C23" s="43"/>
      <c r="D23" s="62" t="s">
        <v>56</v>
      </c>
      <c r="E23" s="54">
        <f>E24</f>
        <v>23200</v>
      </c>
      <c r="F23" s="54">
        <f aca="true" t="shared" si="3" ref="F23:O23">F24</f>
        <v>23200</v>
      </c>
      <c r="G23" s="54">
        <f t="shared" si="3"/>
        <v>0</v>
      </c>
      <c r="H23" s="54">
        <f t="shared" si="3"/>
        <v>0</v>
      </c>
      <c r="I23" s="54">
        <f t="shared" si="3"/>
        <v>0</v>
      </c>
      <c r="J23" s="54">
        <f t="shared" si="3"/>
        <v>0</v>
      </c>
      <c r="K23" s="54">
        <f t="shared" si="3"/>
        <v>0</v>
      </c>
      <c r="L23" s="54">
        <f t="shared" si="3"/>
        <v>0</v>
      </c>
      <c r="M23" s="54">
        <f t="shared" si="3"/>
        <v>0</v>
      </c>
      <c r="N23" s="54">
        <f t="shared" si="3"/>
        <v>0</v>
      </c>
      <c r="O23" s="54">
        <f t="shared" si="3"/>
        <v>0</v>
      </c>
      <c r="P23" s="54">
        <f t="shared" si="1"/>
        <v>23200</v>
      </c>
    </row>
    <row r="24" spans="1:16" ht="18" customHeight="1" thickBot="1">
      <c r="A24" s="36"/>
      <c r="B24" s="36" t="str">
        <f>'Додаток 3'!C48</f>
        <v>3112</v>
      </c>
      <c r="C24" s="36" t="str">
        <f>'Додаток 3'!D48</f>
        <v>1040</v>
      </c>
      <c r="D24" s="58" t="str">
        <f>'Додаток 3'!E48</f>
        <v>Заходи державної політики з питань дітей та їх соціального захисту</v>
      </c>
      <c r="E24" s="52">
        <f>'Додаток 3'!F48</f>
        <v>23200</v>
      </c>
      <c r="F24" s="52">
        <f>'Додаток 3'!G48</f>
        <v>23200</v>
      </c>
      <c r="G24" s="52">
        <f>'Додаток 3'!H48</f>
        <v>0</v>
      </c>
      <c r="H24" s="52">
        <f>'Додаток 3'!I48</f>
        <v>0</v>
      </c>
      <c r="I24" s="52">
        <f>'Додаток 3'!J48</f>
        <v>0</v>
      </c>
      <c r="J24" s="52">
        <f>'Додаток 3'!K48</f>
        <v>0</v>
      </c>
      <c r="K24" s="52">
        <f>'Додаток 3'!L48</f>
        <v>0</v>
      </c>
      <c r="L24" s="52">
        <f>'Додаток 3'!M48</f>
        <v>0</v>
      </c>
      <c r="M24" s="52">
        <f>'Додаток 3'!N48</f>
        <v>0</v>
      </c>
      <c r="N24" s="52">
        <f>'Додаток 3'!O48</f>
        <v>0</v>
      </c>
      <c r="O24" s="52">
        <f>'Додаток 3'!P48</f>
        <v>0</v>
      </c>
      <c r="P24" s="52">
        <f t="shared" si="1"/>
        <v>23200</v>
      </c>
    </row>
    <row r="25" spans="1:16" s="28" customFormat="1" ht="23.25" customHeight="1" thickBot="1">
      <c r="A25" s="51"/>
      <c r="B25" s="51" t="s">
        <v>57</v>
      </c>
      <c r="C25" s="51"/>
      <c r="D25" s="59" t="s">
        <v>58</v>
      </c>
      <c r="E25" s="54">
        <f>E26</f>
        <v>2278996</v>
      </c>
      <c r="F25" s="54">
        <f aca="true" t="shared" si="4" ref="F25:O25">F26</f>
        <v>2278996</v>
      </c>
      <c r="G25" s="54">
        <f t="shared" si="4"/>
        <v>1787629</v>
      </c>
      <c r="H25" s="54">
        <f t="shared" si="4"/>
        <v>70700</v>
      </c>
      <c r="I25" s="54">
        <f t="shared" si="4"/>
        <v>0</v>
      </c>
      <c r="J25" s="54">
        <f t="shared" si="4"/>
        <v>0</v>
      </c>
      <c r="K25" s="54">
        <f t="shared" si="4"/>
        <v>0</v>
      </c>
      <c r="L25" s="54">
        <f t="shared" si="4"/>
        <v>0</v>
      </c>
      <c r="M25" s="54">
        <f t="shared" si="4"/>
        <v>0</v>
      </c>
      <c r="N25" s="54">
        <f t="shared" si="4"/>
        <v>0</v>
      </c>
      <c r="O25" s="54">
        <f t="shared" si="4"/>
        <v>0</v>
      </c>
      <c r="P25" s="54">
        <f t="shared" si="1"/>
        <v>2278996</v>
      </c>
    </row>
    <row r="26" spans="1:16" ht="18" customHeight="1" thickBot="1">
      <c r="A26" s="36"/>
      <c r="B26" s="36" t="str">
        <f>'Додаток 3'!C25</f>
        <v>3121</v>
      </c>
      <c r="C26" s="36" t="str">
        <f>'Додаток 3'!D25</f>
        <v>1040</v>
      </c>
      <c r="D26" s="65" t="str">
        <f>'Додаток 3'!E25</f>
        <v>Утримання та забезпечення діяльності центрів соціальних служб для сім"ї, дітей та молоді </v>
      </c>
      <c r="E26" s="52">
        <f>'Додаток 3'!F25</f>
        <v>2278996</v>
      </c>
      <c r="F26" s="52">
        <f>'Додаток 3'!G25</f>
        <v>2278996</v>
      </c>
      <c r="G26" s="52">
        <f>'Додаток 3'!H25</f>
        <v>1787629</v>
      </c>
      <c r="H26" s="52">
        <f>'Додаток 3'!I25</f>
        <v>70700</v>
      </c>
      <c r="I26" s="52">
        <f>'Додаток 3'!J25</f>
        <v>0</v>
      </c>
      <c r="J26" s="52">
        <f>'Додаток 3'!K25</f>
        <v>0</v>
      </c>
      <c r="K26" s="52">
        <f>'Додаток 3'!L25</f>
        <v>0</v>
      </c>
      <c r="L26" s="52">
        <f>'Додаток 3'!M25</f>
        <v>0</v>
      </c>
      <c r="M26" s="52">
        <f>'Додаток 3'!N25</f>
        <v>0</v>
      </c>
      <c r="N26" s="52">
        <f>'Додаток 3'!O25</f>
        <v>0</v>
      </c>
      <c r="O26" s="52">
        <f>'Додаток 3'!P25</f>
        <v>0</v>
      </c>
      <c r="P26" s="52">
        <f t="shared" si="1"/>
        <v>2278996</v>
      </c>
    </row>
    <row r="27" spans="1:16" s="28" customFormat="1" ht="19.5" customHeight="1" thickBot="1">
      <c r="A27" s="51"/>
      <c r="B27" s="51" t="s">
        <v>59</v>
      </c>
      <c r="C27" s="51"/>
      <c r="D27" s="59" t="s">
        <v>60</v>
      </c>
      <c r="E27" s="54">
        <f>E28</f>
        <v>21100</v>
      </c>
      <c r="F27" s="54">
        <f aca="true" t="shared" si="5" ref="F27:O27">F28</f>
        <v>21100</v>
      </c>
      <c r="G27" s="54">
        <f t="shared" si="5"/>
        <v>0</v>
      </c>
      <c r="H27" s="54">
        <f t="shared" si="5"/>
        <v>0</v>
      </c>
      <c r="I27" s="54">
        <f t="shared" si="5"/>
        <v>0</v>
      </c>
      <c r="J27" s="54">
        <f t="shared" si="5"/>
        <v>0</v>
      </c>
      <c r="K27" s="54">
        <f t="shared" si="5"/>
        <v>0</v>
      </c>
      <c r="L27" s="54">
        <f t="shared" si="5"/>
        <v>0</v>
      </c>
      <c r="M27" s="54">
        <f t="shared" si="5"/>
        <v>0</v>
      </c>
      <c r="N27" s="54">
        <f t="shared" si="5"/>
        <v>0</v>
      </c>
      <c r="O27" s="54">
        <f t="shared" si="5"/>
        <v>0</v>
      </c>
      <c r="P27" s="54">
        <f t="shared" si="1"/>
        <v>21100</v>
      </c>
    </row>
    <row r="28" spans="1:16" ht="18" customHeight="1" thickBot="1">
      <c r="A28" s="36"/>
      <c r="B28" s="36" t="str">
        <f>'Додаток 3'!C27</f>
        <v>3133</v>
      </c>
      <c r="C28" s="36" t="str">
        <f>'Додаток 3'!D27</f>
        <v>1040</v>
      </c>
      <c r="D28" s="58" t="str">
        <f>'Додаток 3'!E27</f>
        <v>Інші заходи та заклади молодіжної політики</v>
      </c>
      <c r="E28" s="52">
        <f>'Додаток 3'!F27</f>
        <v>21100</v>
      </c>
      <c r="F28" s="52">
        <f>'Додаток 3'!G27</f>
        <v>21100</v>
      </c>
      <c r="G28" s="52">
        <f>'Додаток 3'!H27</f>
        <v>0</v>
      </c>
      <c r="H28" s="52">
        <f>'Додаток 3'!I27</f>
        <v>0</v>
      </c>
      <c r="I28" s="52">
        <f>'Додаток 3'!J27</f>
        <v>0</v>
      </c>
      <c r="J28" s="52">
        <f>'Додаток 3'!K27</f>
        <v>0</v>
      </c>
      <c r="K28" s="52">
        <f>'Додаток 3'!L27</f>
        <v>0</v>
      </c>
      <c r="L28" s="52">
        <f>'Додаток 3'!M27</f>
        <v>0</v>
      </c>
      <c r="M28" s="52">
        <f>'Додаток 3'!N27</f>
        <v>0</v>
      </c>
      <c r="N28" s="52">
        <f>'Додаток 3'!O27</f>
        <v>0</v>
      </c>
      <c r="O28" s="52">
        <f>'Додаток 3'!P27</f>
        <v>0</v>
      </c>
      <c r="P28" s="52">
        <f t="shared" si="1"/>
        <v>21100</v>
      </c>
    </row>
    <row r="29" spans="1:16" s="28" customFormat="1" ht="22.5" customHeight="1" thickBot="1">
      <c r="A29" s="51"/>
      <c r="B29" s="51" t="s">
        <v>70</v>
      </c>
      <c r="C29" s="51"/>
      <c r="D29" s="59" t="s">
        <v>61</v>
      </c>
      <c r="E29" s="54">
        <f>E30</f>
        <v>51859</v>
      </c>
      <c r="F29" s="54">
        <f aca="true" t="shared" si="6" ref="F29:P29">F30</f>
        <v>51859</v>
      </c>
      <c r="G29" s="54">
        <f t="shared" si="6"/>
        <v>0</v>
      </c>
      <c r="H29" s="54">
        <f t="shared" si="6"/>
        <v>0</v>
      </c>
      <c r="I29" s="54">
        <f t="shared" si="6"/>
        <v>0</v>
      </c>
      <c r="J29" s="54">
        <f t="shared" si="6"/>
        <v>0</v>
      </c>
      <c r="K29" s="54">
        <f t="shared" si="6"/>
        <v>0</v>
      </c>
      <c r="L29" s="54">
        <f t="shared" si="6"/>
        <v>0</v>
      </c>
      <c r="M29" s="54">
        <f t="shared" si="6"/>
        <v>0</v>
      </c>
      <c r="N29" s="54">
        <f t="shared" si="6"/>
        <v>0</v>
      </c>
      <c r="O29" s="54">
        <f t="shared" si="6"/>
        <v>0</v>
      </c>
      <c r="P29" s="54">
        <f t="shared" si="6"/>
        <v>51859</v>
      </c>
    </row>
    <row r="30" spans="1:16" ht="39" customHeight="1" thickBot="1">
      <c r="A30" s="34"/>
      <c r="B30" s="52" t="str">
        <f>'Додаток 3'!C29</f>
        <v>3192</v>
      </c>
      <c r="C30" s="52" t="str">
        <f>'Додаток 3'!D29</f>
        <v>1030</v>
      </c>
      <c r="D30" s="61" t="str">
        <f>'Додаток 3'!E29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30" s="52">
        <f>'Додаток 3'!F29</f>
        <v>51859</v>
      </c>
      <c r="F30" s="52">
        <f>'Додаток 3'!G29</f>
        <v>51859</v>
      </c>
      <c r="G30" s="52">
        <f>'Додаток 3'!H29</f>
        <v>0</v>
      </c>
      <c r="H30" s="52">
        <f>'Додаток 3'!I29</f>
        <v>0</v>
      </c>
      <c r="I30" s="52">
        <f>'Додаток 3'!J29</f>
        <v>0</v>
      </c>
      <c r="J30" s="52">
        <f>'Додаток 3'!K29</f>
        <v>0</v>
      </c>
      <c r="K30" s="52">
        <f>'Додаток 3'!L29</f>
        <v>0</v>
      </c>
      <c r="L30" s="52">
        <f>'Додаток 3'!M29</f>
        <v>0</v>
      </c>
      <c r="M30" s="52">
        <f>'Додаток 3'!N29</f>
        <v>0</v>
      </c>
      <c r="N30" s="52">
        <f>'Додаток 3'!O29</f>
        <v>0</v>
      </c>
      <c r="O30" s="52">
        <f>'Додаток 3'!P29</f>
        <v>0</v>
      </c>
      <c r="P30" s="52">
        <f>'Додаток 3'!Q29</f>
        <v>51859</v>
      </c>
    </row>
    <row r="31" spans="1:16" ht="21" customHeight="1" thickBot="1">
      <c r="A31" s="34"/>
      <c r="B31" s="51" t="s">
        <v>73</v>
      </c>
      <c r="C31" s="56"/>
      <c r="D31" s="69" t="s">
        <v>46</v>
      </c>
      <c r="E31" s="54">
        <f>E32</f>
        <v>840890</v>
      </c>
      <c r="F31" s="54">
        <f>F32</f>
        <v>840890</v>
      </c>
      <c r="G31" s="54">
        <f aca="true" t="shared" si="7" ref="G31:P31">G32</f>
        <v>0</v>
      </c>
      <c r="H31" s="54">
        <f t="shared" si="7"/>
        <v>0</v>
      </c>
      <c r="I31" s="54">
        <f t="shared" si="7"/>
        <v>0</v>
      </c>
      <c r="J31" s="54">
        <f t="shared" si="7"/>
        <v>0</v>
      </c>
      <c r="K31" s="54">
        <f t="shared" si="7"/>
        <v>0</v>
      </c>
      <c r="L31" s="54">
        <f t="shared" si="7"/>
        <v>0</v>
      </c>
      <c r="M31" s="54">
        <f t="shared" si="7"/>
        <v>0</v>
      </c>
      <c r="N31" s="54">
        <f t="shared" si="7"/>
        <v>0</v>
      </c>
      <c r="O31" s="54">
        <f t="shared" si="7"/>
        <v>0</v>
      </c>
      <c r="P31" s="54">
        <f t="shared" si="7"/>
        <v>840890</v>
      </c>
    </row>
    <row r="32" spans="1:16" ht="21" customHeight="1" thickBot="1">
      <c r="A32" s="34"/>
      <c r="B32" s="51" t="s">
        <v>76</v>
      </c>
      <c r="C32" s="34" t="s">
        <v>17</v>
      </c>
      <c r="D32" s="65" t="s">
        <v>74</v>
      </c>
      <c r="E32" s="52">
        <f>F32</f>
        <v>840890</v>
      </c>
      <c r="F32" s="52">
        <f>'Додаток 3'!G31+'Додаток 3'!G50+'Додаток 3'!G57</f>
        <v>840890</v>
      </c>
      <c r="G32" s="52">
        <f>'Додаток 3'!H31+'Додаток 3'!H50+'Додаток 3'!H57</f>
        <v>0</v>
      </c>
      <c r="H32" s="52">
        <f>'Додаток 3'!I31+'Додаток 3'!I50+'Додаток 3'!I57</f>
        <v>0</v>
      </c>
      <c r="I32" s="52">
        <f>'Додаток 3'!J31+'Додаток 3'!J50+'Додаток 3'!J57</f>
        <v>0</v>
      </c>
      <c r="J32" s="52">
        <f>'Додаток 3'!K31+'Додаток 3'!K50+'Додаток 3'!K57</f>
        <v>0</v>
      </c>
      <c r="K32" s="52">
        <f>'Додаток 3'!L31+'Додаток 3'!L50+'Додаток 3'!L57</f>
        <v>0</v>
      </c>
      <c r="L32" s="52">
        <f>'Додаток 3'!M31+'Додаток 3'!M50+'Додаток 3'!M57</f>
        <v>0</v>
      </c>
      <c r="M32" s="52">
        <f>'Додаток 3'!N31+'Додаток 3'!N50+'Додаток 3'!N57</f>
        <v>0</v>
      </c>
      <c r="N32" s="52">
        <f>'Додаток 3'!O31+'Додаток 3'!O50+'Додаток 3'!O57</f>
        <v>0</v>
      </c>
      <c r="O32" s="52">
        <f>'Додаток 3'!P31+'Додаток 3'!P50+'Додаток 3'!P57</f>
        <v>0</v>
      </c>
      <c r="P32" s="52">
        <f>'Додаток 3'!Q31+'Додаток 3'!Q50+'Додаток 3'!Q57</f>
        <v>840890</v>
      </c>
    </row>
    <row r="33" spans="1:16" s="27" customFormat="1" ht="26.25" customHeight="1" thickBot="1">
      <c r="A33" s="37"/>
      <c r="B33" s="60"/>
      <c r="C33" s="60"/>
      <c r="D33" s="55" t="s">
        <v>8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54.75" customHeight="1" thickBot="1">
      <c r="A34" s="37"/>
      <c r="B34" s="36"/>
      <c r="C34" s="34"/>
      <c r="D34" s="55" t="str">
        <f>'Додаток 3'!E33</f>
        <v>за рахунок  субвенції з міського бюджету на виконання доручень виборців депутатами районних у місті рад</v>
      </c>
      <c r="E34" s="52">
        <f>F34+G34+H34+I34</f>
        <v>420000</v>
      </c>
      <c r="F34" s="52">
        <f>'Додаток 3'!G33</f>
        <v>420000</v>
      </c>
      <c r="G34" s="52">
        <f>'Додаток 3'!H33</f>
        <v>0</v>
      </c>
      <c r="H34" s="52">
        <f>'Додаток 3'!I33</f>
        <v>0</v>
      </c>
      <c r="I34" s="52">
        <f>'Додаток 3'!J33</f>
        <v>0</v>
      </c>
      <c r="J34" s="52">
        <f>'Додаток 3'!K33</f>
        <v>0</v>
      </c>
      <c r="K34" s="52">
        <f>'Додаток 3'!L33</f>
        <v>0</v>
      </c>
      <c r="L34" s="52">
        <f>'Додаток 3'!M33</f>
        <v>0</v>
      </c>
      <c r="M34" s="52">
        <f>'Додаток 3'!N33</f>
        <v>0</v>
      </c>
      <c r="N34" s="52">
        <f>'Додаток 3'!O33</f>
        <v>0</v>
      </c>
      <c r="O34" s="52">
        <f>'Додаток 3'!P33</f>
        <v>0</v>
      </c>
      <c r="P34" s="52">
        <f>'Додаток 3'!Q33</f>
        <v>420000</v>
      </c>
    </row>
    <row r="35" spans="1:16" ht="40.5" customHeight="1" thickBot="1">
      <c r="A35" s="37"/>
      <c r="B35" s="36"/>
      <c r="C35" s="34"/>
      <c r="D35" s="67" t="str">
        <f>'Додаток 3'!E59</f>
        <v>за рахунок  субвенції з міського бюджету на виконання галузевих програм, затверджених міською та районними у місті радами</v>
      </c>
      <c r="E35" s="52">
        <f>F35+G35+H35+I35</f>
        <v>333290</v>
      </c>
      <c r="F35" s="52">
        <f>'Додаток 3'!G59</f>
        <v>333290</v>
      </c>
      <c r="G35" s="52">
        <f>'Додаток 3'!H59</f>
        <v>0</v>
      </c>
      <c r="H35" s="52">
        <f>'Додаток 3'!I59</f>
        <v>0</v>
      </c>
      <c r="I35" s="52">
        <f>'Додаток 3'!J59</f>
        <v>0</v>
      </c>
      <c r="J35" s="52">
        <f>'Додаток 3'!K59</f>
        <v>0</v>
      </c>
      <c r="K35" s="52">
        <f>'Додаток 3'!L59</f>
        <v>0</v>
      </c>
      <c r="L35" s="52">
        <f>'Додаток 3'!M59</f>
        <v>0</v>
      </c>
      <c r="M35" s="52">
        <f>'Додаток 3'!N59</f>
        <v>0</v>
      </c>
      <c r="N35" s="52">
        <f>'Додаток 3'!O59</f>
        <v>0</v>
      </c>
      <c r="O35" s="52">
        <f>'Додаток 3'!P59</f>
        <v>0</v>
      </c>
      <c r="P35" s="52">
        <f>'Додаток 3'!Q59</f>
        <v>333290</v>
      </c>
    </row>
    <row r="36" spans="1:16" s="3" customFormat="1" ht="27.75" customHeight="1" thickBot="1">
      <c r="A36" s="34"/>
      <c r="B36" s="43" t="s">
        <v>28</v>
      </c>
      <c r="C36" s="34"/>
      <c r="D36" s="62" t="str">
        <f>'Додаток 3'!E34</f>
        <v>Культура і мистецтво</v>
      </c>
      <c r="E36" s="54">
        <f>E37</f>
        <v>15500</v>
      </c>
      <c r="F36" s="54">
        <f aca="true" t="shared" si="8" ref="F36:O36">F37</f>
        <v>15500</v>
      </c>
      <c r="G36" s="54">
        <f t="shared" si="8"/>
        <v>0</v>
      </c>
      <c r="H36" s="54">
        <f t="shared" si="8"/>
        <v>0</v>
      </c>
      <c r="I36" s="54">
        <f t="shared" si="8"/>
        <v>0</v>
      </c>
      <c r="J36" s="54">
        <f t="shared" si="8"/>
        <v>0</v>
      </c>
      <c r="K36" s="52">
        <f>'Додаток 3'!M46</f>
        <v>0</v>
      </c>
      <c r="L36" s="54">
        <f t="shared" si="8"/>
        <v>0</v>
      </c>
      <c r="M36" s="54">
        <f t="shared" si="8"/>
        <v>0</v>
      </c>
      <c r="N36" s="54">
        <f t="shared" si="8"/>
        <v>0</v>
      </c>
      <c r="O36" s="54">
        <f t="shared" si="8"/>
        <v>0</v>
      </c>
      <c r="P36" s="54">
        <f>E36+J36</f>
        <v>15500</v>
      </c>
    </row>
    <row r="37" spans="1:16" ht="19.5" customHeight="1" thickBot="1">
      <c r="A37" s="34"/>
      <c r="B37" s="60" t="str">
        <f>'Додаток 3'!C35</f>
        <v>4080</v>
      </c>
      <c r="C37" s="60"/>
      <c r="D37" s="55" t="str">
        <f>'Додаток 3'!E35</f>
        <v>Інші заклади та заходи в галузі культури і мистецтва</v>
      </c>
      <c r="E37" s="52">
        <f>'Додаток 3'!F35</f>
        <v>15500</v>
      </c>
      <c r="F37" s="52">
        <f>'Додаток 3'!G35</f>
        <v>15500</v>
      </c>
      <c r="G37" s="52">
        <f>'Додаток 3'!H35</f>
        <v>0</v>
      </c>
      <c r="H37" s="52">
        <f>'Додаток 3'!I35</f>
        <v>0</v>
      </c>
      <c r="I37" s="52">
        <f>'Додаток 3'!J35</f>
        <v>0</v>
      </c>
      <c r="J37" s="52">
        <f>'Додаток 3'!K35</f>
        <v>0</v>
      </c>
      <c r="K37" s="52">
        <f>'Додаток 3'!M47</f>
        <v>0</v>
      </c>
      <c r="L37" s="52">
        <f>'Додаток 3'!M35</f>
        <v>0</v>
      </c>
      <c r="M37" s="52">
        <f>'Додаток 3'!N35</f>
        <v>0</v>
      </c>
      <c r="N37" s="52">
        <f>'Додаток 3'!O35</f>
        <v>0</v>
      </c>
      <c r="O37" s="52">
        <f>'Додаток 3'!P35</f>
        <v>0</v>
      </c>
      <c r="P37" s="52">
        <f>E37+J37</f>
        <v>15500</v>
      </c>
    </row>
    <row r="38" spans="1:16" ht="18.75" customHeight="1" thickBot="1">
      <c r="A38" s="34"/>
      <c r="B38" s="52">
        <v>4082</v>
      </c>
      <c r="C38" s="36" t="s">
        <v>27</v>
      </c>
      <c r="D38" s="55" t="str">
        <f>'Додаток 3'!E36</f>
        <v>Інші заходи в галузі культури і мистецтва</v>
      </c>
      <c r="E38" s="52">
        <f>F38</f>
        <v>15500</v>
      </c>
      <c r="F38" s="52">
        <f>'Додаток 3'!G36</f>
        <v>15500</v>
      </c>
      <c r="G38" s="52">
        <v>0</v>
      </c>
      <c r="H38" s="52">
        <v>0</v>
      </c>
      <c r="I38" s="52">
        <v>0</v>
      </c>
      <c r="J38" s="52">
        <v>0</v>
      </c>
      <c r="K38" s="52">
        <f>'Додаток 3'!M48</f>
        <v>0</v>
      </c>
      <c r="L38" s="52">
        <v>0</v>
      </c>
      <c r="M38" s="52">
        <v>0</v>
      </c>
      <c r="N38" s="52">
        <v>0</v>
      </c>
      <c r="O38" s="52">
        <v>0</v>
      </c>
      <c r="P38" s="52">
        <f>E38+J38</f>
        <v>15500</v>
      </c>
    </row>
    <row r="39" spans="1:16" ht="19.5" customHeight="1" hidden="1" thickBot="1">
      <c r="A39" s="34"/>
      <c r="B39" s="52"/>
      <c r="C39" s="36"/>
      <c r="D39" s="55" t="s">
        <v>8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s="29" customFormat="1" ht="21" customHeight="1" thickBot="1">
      <c r="A40" s="45"/>
      <c r="B40" s="45"/>
      <c r="C40" s="46"/>
      <c r="D40" s="62" t="s">
        <v>18</v>
      </c>
      <c r="E40" s="52">
        <f>E15+E21+E36</f>
        <v>17544405</v>
      </c>
      <c r="F40" s="52">
        <f aca="true" t="shared" si="9" ref="F40:P40">F15+F21+F36</f>
        <v>17544405</v>
      </c>
      <c r="G40" s="52">
        <f t="shared" si="9"/>
        <v>12417206</v>
      </c>
      <c r="H40" s="52">
        <f t="shared" si="9"/>
        <v>787145</v>
      </c>
      <c r="I40" s="52">
        <f t="shared" si="9"/>
        <v>0</v>
      </c>
      <c r="J40" s="52">
        <f t="shared" si="9"/>
        <v>0</v>
      </c>
      <c r="K40" s="52">
        <f t="shared" si="9"/>
        <v>0</v>
      </c>
      <c r="L40" s="52">
        <f t="shared" si="9"/>
        <v>0</v>
      </c>
      <c r="M40" s="52">
        <f t="shared" si="9"/>
        <v>0</v>
      </c>
      <c r="N40" s="52">
        <f t="shared" si="9"/>
        <v>0</v>
      </c>
      <c r="O40" s="52">
        <f t="shared" si="9"/>
        <v>0</v>
      </c>
      <c r="P40" s="52">
        <f t="shared" si="9"/>
        <v>17544405</v>
      </c>
    </row>
    <row r="41" spans="1:16" ht="30.75" customHeight="1">
      <c r="A41" s="7"/>
      <c r="B41" s="7"/>
      <c r="C41" s="8"/>
      <c r="D41" s="17"/>
      <c r="E41" s="7"/>
      <c r="F41" s="7"/>
      <c r="G41" s="10"/>
      <c r="H41" s="10"/>
      <c r="I41" s="10"/>
      <c r="J41" s="11"/>
      <c r="K41" s="11"/>
      <c r="L41" s="11"/>
      <c r="M41" s="9"/>
      <c r="N41" s="9"/>
      <c r="O41" s="7"/>
      <c r="P41" s="7"/>
    </row>
    <row r="42" spans="1:16" ht="26.25" customHeight="1">
      <c r="A42" s="7"/>
      <c r="B42" s="7"/>
      <c r="C42" s="8"/>
      <c r="D42" s="22" t="s">
        <v>31</v>
      </c>
      <c r="E42" s="23"/>
      <c r="F42" s="23"/>
      <c r="G42" s="23"/>
      <c r="H42" s="23"/>
      <c r="I42" s="23"/>
      <c r="J42" s="24"/>
      <c r="K42" s="24"/>
      <c r="L42" s="24" t="s">
        <v>78</v>
      </c>
      <c r="M42" s="9"/>
      <c r="N42" s="9"/>
      <c r="O42" s="7"/>
      <c r="P42" s="7"/>
    </row>
    <row r="43" spans="1:16" ht="26.25" customHeight="1">
      <c r="A43" s="7"/>
      <c r="B43" s="7"/>
      <c r="C43" s="8"/>
      <c r="D43" s="17"/>
      <c r="E43" s="7"/>
      <c r="F43" s="7"/>
      <c r="G43" s="10"/>
      <c r="H43" s="10"/>
      <c r="I43" s="10"/>
      <c r="J43" s="11"/>
      <c r="K43" s="11"/>
      <c r="L43" s="11"/>
      <c r="M43" s="9"/>
      <c r="N43" s="9"/>
      <c r="O43" s="7"/>
      <c r="P43" s="7"/>
    </row>
    <row r="44" ht="27.75" customHeight="1">
      <c r="C44" s="12"/>
    </row>
    <row r="45" spans="3:16" ht="20.25" customHeight="1">
      <c r="C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3:16" ht="28.5" customHeight="1">
      <c r="C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6" ht="26.25" customHeight="1">
      <c r="C47" s="12"/>
      <c r="E47" s="20"/>
      <c r="F47" s="13"/>
    </row>
    <row r="48" spans="3:6" ht="26.25" customHeight="1">
      <c r="C48" s="12"/>
      <c r="E48" s="20"/>
      <c r="F48" s="13"/>
    </row>
    <row r="49" spans="3:6" ht="28.5" customHeight="1">
      <c r="C49" s="12"/>
      <c r="E49" s="20"/>
      <c r="F49" s="13"/>
    </row>
    <row r="50" spans="3:6" ht="29.25" customHeight="1">
      <c r="C50" s="12"/>
      <c r="D50" s="18"/>
      <c r="E50" s="14"/>
      <c r="F50" s="14"/>
    </row>
    <row r="51" spans="3:6" ht="35.25" customHeight="1">
      <c r="C51" s="12"/>
      <c r="D51" s="19"/>
      <c r="E51" s="13"/>
      <c r="F51" s="13"/>
    </row>
    <row r="52" spans="3:6" ht="25.5" customHeight="1">
      <c r="C52" s="12"/>
      <c r="D52" s="19"/>
      <c r="E52" s="13"/>
      <c r="F52" s="13"/>
    </row>
    <row r="53" spans="3:6" ht="33" customHeight="1">
      <c r="C53" s="12"/>
      <c r="E53" s="13"/>
      <c r="F53" s="13"/>
    </row>
    <row r="54" ht="33" customHeight="1">
      <c r="C54" s="12"/>
    </row>
    <row r="55" spans="3:6" ht="37.5" customHeight="1">
      <c r="C55" s="12"/>
      <c r="D55" s="19"/>
      <c r="E55" s="13"/>
      <c r="F55" s="13"/>
    </row>
    <row r="56" ht="37.5" customHeight="1">
      <c r="C56" s="12"/>
    </row>
    <row r="57" ht="33.75" customHeight="1">
      <c r="C57" s="12"/>
    </row>
    <row r="58" ht="33.75" customHeight="1">
      <c r="C58" s="12"/>
    </row>
    <row r="59" ht="29.25" customHeight="1">
      <c r="C59" s="12"/>
    </row>
    <row r="60" ht="32.25" customHeight="1">
      <c r="C60" s="12"/>
    </row>
    <row r="61" ht="37.5" customHeight="1">
      <c r="C61" s="12"/>
    </row>
    <row r="62" ht="37.5" customHeight="1">
      <c r="C62" s="12"/>
    </row>
    <row r="63" ht="45.75" customHeight="1">
      <c r="C63" s="12"/>
    </row>
    <row r="64" ht="28.5" customHeight="1">
      <c r="C64" s="12"/>
    </row>
    <row r="65" ht="45.75" customHeight="1">
      <c r="C65" s="12"/>
    </row>
    <row r="66" ht="25.5" customHeight="1">
      <c r="C66" s="12"/>
    </row>
    <row r="67" ht="25.5" customHeight="1">
      <c r="C67" s="12"/>
    </row>
    <row r="68" ht="25.5" customHeight="1">
      <c r="C68" s="12"/>
    </row>
    <row r="69" ht="25.5" customHeight="1">
      <c r="C69" s="12"/>
    </row>
    <row r="70" ht="25.5" customHeight="1">
      <c r="C70" s="12"/>
    </row>
    <row r="71" ht="33" customHeight="1">
      <c r="C71" s="12"/>
    </row>
    <row r="72" ht="25.5" customHeight="1">
      <c r="C72" s="12"/>
    </row>
    <row r="73" ht="25.5" customHeight="1">
      <c r="C73" s="12"/>
    </row>
    <row r="74" ht="34.5" customHeight="1">
      <c r="C74" s="12"/>
    </row>
    <row r="75" ht="23.25" customHeight="1">
      <c r="C75" s="12"/>
    </row>
    <row r="76" ht="26.25" customHeight="1">
      <c r="C76" s="12"/>
    </row>
    <row r="77" ht="45" customHeight="1">
      <c r="C77" s="12"/>
    </row>
    <row r="78" ht="31.5" customHeight="1">
      <c r="C78" s="12"/>
    </row>
    <row r="79" ht="24" customHeight="1">
      <c r="C79" s="12"/>
    </row>
    <row r="80" ht="33.75" customHeight="1">
      <c r="C80" s="12"/>
    </row>
    <row r="81" ht="31.5" customHeight="1">
      <c r="C81" s="12"/>
    </row>
    <row r="82" ht="24" customHeight="1">
      <c r="C82" s="12"/>
    </row>
    <row r="83" ht="20.25" customHeight="1">
      <c r="C83" s="12"/>
    </row>
    <row r="84" ht="22.5" customHeight="1">
      <c r="C84" s="12"/>
    </row>
    <row r="85" ht="17.25" customHeight="1">
      <c r="C85" s="12"/>
    </row>
    <row r="86" ht="18.75" customHeight="1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spans="1:16" s="2" customFormat="1" ht="12.75">
      <c r="A100" s="4"/>
      <c r="B100" s="4"/>
      <c r="C100" s="12"/>
      <c r="D100" s="1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</sheetData>
  <sheetProtection/>
  <mergeCells count="21">
    <mergeCell ref="A10:A13"/>
    <mergeCell ref="C10:C13"/>
    <mergeCell ref="M11:N11"/>
    <mergeCell ref="D10:D13"/>
    <mergeCell ref="H12:H13"/>
    <mergeCell ref="B10:B13"/>
    <mergeCell ref="D6:N6"/>
    <mergeCell ref="G12:G13"/>
    <mergeCell ref="I11:I13"/>
    <mergeCell ref="J10:O10"/>
    <mergeCell ref="E11:E13"/>
    <mergeCell ref="J11:J13"/>
    <mergeCell ref="O11:O13"/>
    <mergeCell ref="P10:P13"/>
    <mergeCell ref="E10:I10"/>
    <mergeCell ref="M12:M13"/>
    <mergeCell ref="N12:N13"/>
    <mergeCell ref="L11:L13"/>
    <mergeCell ref="G11:H11"/>
    <mergeCell ref="F11:F13"/>
    <mergeCell ref="K11:K13"/>
  </mergeCells>
  <printOptions/>
  <pageMargins left="0.2362204724409449" right="0.1968503937007874" top="0.5905511811023623" bottom="0.5905511811023623" header="0.5118110236220472" footer="0.5118110236220472"/>
  <pageSetup fitToHeight="1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41"/>
  <sheetViews>
    <sheetView view="pageBreakPreview" zoomScale="75" zoomScaleNormal="75" zoomScaleSheetLayoutView="75" zoomScalePageLayoutView="0" workbookViewId="0" topLeftCell="B34">
      <selection activeCell="F71" sqref="F71"/>
    </sheetView>
  </sheetViews>
  <sheetFormatPr defaultColWidth="9.00390625" defaultRowHeight="12.75"/>
  <cols>
    <col min="1" max="1" width="0.2421875" style="1" hidden="1" customWidth="1"/>
    <col min="2" max="2" width="16.75390625" style="4" customWidth="1"/>
    <col min="3" max="3" width="13.375" style="4" customWidth="1"/>
    <col min="4" max="4" width="16.375" style="4" customWidth="1"/>
    <col min="5" max="5" width="104.625" style="15" customWidth="1"/>
    <col min="6" max="6" width="15.75390625" style="4" customWidth="1"/>
    <col min="7" max="7" width="13.875" style="4" customWidth="1"/>
    <col min="8" max="8" width="12.75390625" style="4" customWidth="1"/>
    <col min="9" max="9" width="12.375" style="4" customWidth="1"/>
    <col min="10" max="10" width="11.375" style="4" customWidth="1"/>
    <col min="11" max="12" width="12.00390625" style="4" customWidth="1"/>
    <col min="13" max="13" width="15.125" style="4" customWidth="1"/>
    <col min="14" max="14" width="12.25390625" style="4" customWidth="1"/>
    <col min="15" max="15" width="13.875" style="4" customWidth="1"/>
    <col min="16" max="16" width="12.00390625" style="4" customWidth="1"/>
    <col min="17" max="17" width="15.75390625" style="4" customWidth="1"/>
    <col min="18" max="16384" width="9.125" style="1" customWidth="1"/>
  </cols>
  <sheetData>
    <row r="1" ht="12.75">
      <c r="O1" s="4" t="s">
        <v>91</v>
      </c>
    </row>
    <row r="2" spans="2:15" ht="12.75">
      <c r="B2" s="26"/>
      <c r="O2" s="4" t="s">
        <v>92</v>
      </c>
    </row>
    <row r="3" spans="2:15" ht="20.25">
      <c r="B3" s="5"/>
      <c r="C3" s="5"/>
      <c r="O3" s="4" t="s">
        <v>102</v>
      </c>
    </row>
    <row r="4" ht="12.75"/>
    <row r="5" ht="12.75"/>
    <row r="6" spans="5:14" ht="15.75">
      <c r="E6" s="16"/>
      <c r="F6" s="6" t="s">
        <v>110</v>
      </c>
      <c r="G6" s="6"/>
      <c r="H6" s="6"/>
      <c r="I6" s="6"/>
      <c r="J6" s="6"/>
      <c r="K6" s="6"/>
      <c r="L6" s="6"/>
      <c r="M6" s="6"/>
      <c r="N6" s="6"/>
    </row>
    <row r="7" spans="2:14" ht="18" customHeight="1">
      <c r="B7" s="95" t="s">
        <v>114</v>
      </c>
      <c r="E7" s="16"/>
      <c r="F7" s="6"/>
      <c r="G7" s="6"/>
      <c r="H7" s="6"/>
      <c r="I7" s="6"/>
      <c r="J7" s="6"/>
      <c r="K7" s="6"/>
      <c r="L7" s="6"/>
      <c r="M7" s="6"/>
      <c r="N7" s="6"/>
    </row>
    <row r="8" spans="2:14" ht="20.25" customHeight="1">
      <c r="B8" s="96" t="s">
        <v>113</v>
      </c>
      <c r="E8" s="16"/>
      <c r="F8" s="6"/>
      <c r="G8" s="6"/>
      <c r="H8" s="6"/>
      <c r="I8" s="6"/>
      <c r="J8" s="6"/>
      <c r="K8" s="6"/>
      <c r="L8" s="6"/>
      <c r="M8" s="6"/>
      <c r="N8" s="6"/>
    </row>
    <row r="9" spans="2:17" ht="14.25" customHeight="1" thickBot="1">
      <c r="B9" s="75"/>
      <c r="Q9" s="4" t="s">
        <v>101</v>
      </c>
    </row>
    <row r="10" spans="2:17" ht="18" customHeight="1" thickBot="1">
      <c r="B10" s="82" t="s">
        <v>21</v>
      </c>
      <c r="C10" s="82" t="s">
        <v>105</v>
      </c>
      <c r="D10" s="82" t="s">
        <v>106</v>
      </c>
      <c r="E10" s="82" t="s">
        <v>107</v>
      </c>
      <c r="F10" s="80" t="s">
        <v>0</v>
      </c>
      <c r="G10" s="81"/>
      <c r="H10" s="81"/>
      <c r="I10" s="81"/>
      <c r="J10" s="81"/>
      <c r="K10" s="80" t="s">
        <v>1</v>
      </c>
      <c r="L10" s="80"/>
      <c r="M10" s="94"/>
      <c r="N10" s="94"/>
      <c r="O10" s="94"/>
      <c r="P10" s="94"/>
      <c r="Q10" s="77" t="s">
        <v>2</v>
      </c>
    </row>
    <row r="11" spans="2:17" ht="12.75" customHeight="1" thickBot="1">
      <c r="B11" s="82"/>
      <c r="C11" s="82"/>
      <c r="D11" s="82"/>
      <c r="E11" s="82"/>
      <c r="F11" s="82" t="s">
        <v>90</v>
      </c>
      <c r="G11" s="77" t="s">
        <v>6</v>
      </c>
      <c r="H11" s="84" t="s">
        <v>3</v>
      </c>
      <c r="I11" s="85"/>
      <c r="J11" s="82" t="s">
        <v>4</v>
      </c>
      <c r="K11" s="82" t="s">
        <v>90</v>
      </c>
      <c r="L11" s="86" t="s">
        <v>89</v>
      </c>
      <c r="M11" s="82" t="s">
        <v>6</v>
      </c>
      <c r="N11" s="84" t="s">
        <v>3</v>
      </c>
      <c r="O11" s="85"/>
      <c r="P11" s="82" t="s">
        <v>5</v>
      </c>
      <c r="Q11" s="78"/>
    </row>
    <row r="12" spans="2:17" ht="12.75" customHeight="1" thickBot="1">
      <c r="B12" s="82"/>
      <c r="C12" s="82"/>
      <c r="D12" s="82"/>
      <c r="E12" s="82"/>
      <c r="F12" s="83"/>
      <c r="G12" s="78"/>
      <c r="H12" s="82" t="s">
        <v>7</v>
      </c>
      <c r="I12" s="82" t="s">
        <v>85</v>
      </c>
      <c r="J12" s="90"/>
      <c r="K12" s="82"/>
      <c r="L12" s="87"/>
      <c r="M12" s="82"/>
      <c r="N12" s="82" t="s">
        <v>7</v>
      </c>
      <c r="O12" s="82" t="s">
        <v>85</v>
      </c>
      <c r="P12" s="82"/>
      <c r="Q12" s="78"/>
    </row>
    <row r="13" spans="2:17" ht="177" customHeight="1" thickBot="1">
      <c r="B13" s="82"/>
      <c r="C13" s="82"/>
      <c r="D13" s="82"/>
      <c r="E13" s="82"/>
      <c r="F13" s="83"/>
      <c r="G13" s="79"/>
      <c r="H13" s="83"/>
      <c r="I13" s="83"/>
      <c r="J13" s="90"/>
      <c r="K13" s="82"/>
      <c r="L13" s="88"/>
      <c r="M13" s="82"/>
      <c r="N13" s="83"/>
      <c r="O13" s="83"/>
      <c r="P13" s="82"/>
      <c r="Q13" s="79"/>
    </row>
    <row r="14" spans="2:17" ht="0.75" customHeight="1" thickBot="1">
      <c r="B14" s="30">
        <v>1</v>
      </c>
      <c r="C14" s="30"/>
      <c r="D14" s="30">
        <v>2</v>
      </c>
      <c r="E14" s="33">
        <v>3</v>
      </c>
      <c r="F14" s="30">
        <v>4</v>
      </c>
      <c r="G14" s="30">
        <v>5</v>
      </c>
      <c r="H14" s="30">
        <v>6</v>
      </c>
      <c r="I14" s="30">
        <v>7</v>
      </c>
      <c r="J14" s="30">
        <v>8</v>
      </c>
      <c r="K14" s="30">
        <v>9</v>
      </c>
      <c r="L14" s="30"/>
      <c r="M14" s="30">
        <v>10</v>
      </c>
      <c r="N14" s="30">
        <v>11</v>
      </c>
      <c r="O14" s="30">
        <v>12</v>
      </c>
      <c r="P14" s="30">
        <v>13</v>
      </c>
      <c r="Q14" s="30">
        <v>16</v>
      </c>
    </row>
    <row r="15" spans="2:17" ht="21" customHeight="1" thickBot="1">
      <c r="B15" s="30">
        <v>1</v>
      </c>
      <c r="C15" s="30">
        <v>2</v>
      </c>
      <c r="D15" s="30">
        <v>3</v>
      </c>
      <c r="E15" s="33">
        <v>4</v>
      </c>
      <c r="F15" s="30">
        <v>5</v>
      </c>
      <c r="G15" s="30">
        <v>6</v>
      </c>
      <c r="H15" s="30">
        <v>7</v>
      </c>
      <c r="I15" s="30">
        <v>8</v>
      </c>
      <c r="J15" s="30">
        <v>9</v>
      </c>
      <c r="K15" s="30">
        <v>10</v>
      </c>
      <c r="L15" s="30">
        <v>11</v>
      </c>
      <c r="M15" s="30">
        <v>12</v>
      </c>
      <c r="N15" s="30">
        <v>13</v>
      </c>
      <c r="O15" s="30">
        <v>14</v>
      </c>
      <c r="P15" s="30">
        <v>15</v>
      </c>
      <c r="Q15" s="30">
        <v>16</v>
      </c>
    </row>
    <row r="16" spans="2:17" ht="24" customHeight="1" thickBot="1">
      <c r="B16" s="43" t="s">
        <v>26</v>
      </c>
      <c r="C16" s="32"/>
      <c r="D16" s="38"/>
      <c r="E16" s="62" t="s">
        <v>25</v>
      </c>
      <c r="F16" s="39">
        <f>F18+F23+F34+F37</f>
        <v>12906071</v>
      </c>
      <c r="G16" s="39">
        <f>G18+G23+G34+G37</f>
        <v>12906071</v>
      </c>
      <c r="H16" s="39">
        <f aca="true" t="shared" si="0" ref="H16:Q16">H18+H23+H34+H37</f>
        <v>9113945</v>
      </c>
      <c r="I16" s="39">
        <f t="shared" si="0"/>
        <v>693085</v>
      </c>
      <c r="J16" s="39">
        <f t="shared" si="0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39">
        <f t="shared" si="0"/>
        <v>12906071</v>
      </c>
    </row>
    <row r="17" spans="2:17" ht="18" customHeight="1" thickBot="1">
      <c r="B17" s="32"/>
      <c r="C17" s="32"/>
      <c r="D17" s="38"/>
      <c r="E17" s="65" t="s">
        <v>8</v>
      </c>
      <c r="F17" s="39"/>
      <c r="G17" s="39"/>
      <c r="H17" s="39"/>
      <c r="I17" s="39"/>
      <c r="J17" s="35"/>
      <c r="K17" s="35"/>
      <c r="L17" s="35"/>
      <c r="M17" s="35"/>
      <c r="N17" s="35"/>
      <c r="O17" s="35"/>
      <c r="P17" s="35"/>
      <c r="Q17" s="35"/>
    </row>
    <row r="18" spans="2:17" ht="27" customHeight="1" thickBot="1">
      <c r="B18" s="34"/>
      <c r="C18" s="47" t="s">
        <v>22</v>
      </c>
      <c r="D18" s="41"/>
      <c r="E18" s="64" t="s">
        <v>9</v>
      </c>
      <c r="F18" s="35">
        <f>F19+F20</f>
        <v>10106016</v>
      </c>
      <c r="G18" s="35">
        <f>G19+G20</f>
        <v>10106016</v>
      </c>
      <c r="H18" s="35">
        <f aca="true" t="shared" si="1" ref="H18:Q18">H19+H20</f>
        <v>7326316</v>
      </c>
      <c r="I18" s="35">
        <f t="shared" si="1"/>
        <v>622385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10106016</v>
      </c>
    </row>
    <row r="19" spans="2:17" ht="48" customHeight="1" thickBot="1">
      <c r="B19" s="34" t="s">
        <v>36</v>
      </c>
      <c r="C19" s="34" t="s">
        <v>35</v>
      </c>
      <c r="D19" s="34" t="s">
        <v>10</v>
      </c>
      <c r="E19" s="65" t="s">
        <v>75</v>
      </c>
      <c r="F19" s="35">
        <f>G19</f>
        <v>10064306</v>
      </c>
      <c r="G19" s="35">
        <f>9785904+58900+63926+155576</f>
        <v>10064306</v>
      </c>
      <c r="H19" s="35">
        <f>6827721+498595</f>
        <v>7326316</v>
      </c>
      <c r="I19" s="35">
        <v>622385</v>
      </c>
      <c r="J19" s="39">
        <v>0</v>
      </c>
      <c r="K19" s="35">
        <f>L19+M19+N19+O19+P19</f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f aca="true" t="shared" si="2" ref="Q19:Q59">F19+K19</f>
        <v>10064306</v>
      </c>
    </row>
    <row r="20" spans="2:17" ht="21.75" customHeight="1" thickBot="1">
      <c r="B20" s="34" t="s">
        <v>94</v>
      </c>
      <c r="C20" s="34" t="s">
        <v>95</v>
      </c>
      <c r="D20" s="34" t="s">
        <v>96</v>
      </c>
      <c r="E20" s="65" t="s">
        <v>97</v>
      </c>
      <c r="F20" s="35">
        <f>G20</f>
        <v>41710</v>
      </c>
      <c r="G20" s="35">
        <f>G22</f>
        <v>41710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f t="shared" si="2"/>
        <v>41710</v>
      </c>
    </row>
    <row r="21" spans="2:17" ht="21.75" customHeight="1" thickBot="1">
      <c r="B21" s="34"/>
      <c r="C21" s="34"/>
      <c r="D21" s="34"/>
      <c r="E21" s="67" t="s">
        <v>8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17" ht="36.75" customHeight="1" thickBot="1">
      <c r="B22" s="34"/>
      <c r="C22" s="34"/>
      <c r="D22" s="34"/>
      <c r="E22" s="67" t="s">
        <v>100</v>
      </c>
      <c r="F22" s="35">
        <f>G22</f>
        <v>41710</v>
      </c>
      <c r="G22" s="35">
        <v>41710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f t="shared" si="2"/>
        <v>41710</v>
      </c>
    </row>
    <row r="23" spans="2:17" ht="20.25" customHeight="1" thickBot="1">
      <c r="B23" s="34"/>
      <c r="C23" s="47" t="s">
        <v>23</v>
      </c>
      <c r="D23" s="47"/>
      <c r="E23" s="64" t="s">
        <v>11</v>
      </c>
      <c r="F23" s="39">
        <f>F24+F26+F28+F30</f>
        <v>2784555</v>
      </c>
      <c r="G23" s="39">
        <f>G24+G26+G28+G30</f>
        <v>2784555</v>
      </c>
      <c r="H23" s="39">
        <f aca="true" t="shared" si="3" ref="H23:Q23">H24+H26+H28+H30</f>
        <v>1787629</v>
      </c>
      <c r="I23" s="39">
        <f t="shared" si="3"/>
        <v>70700</v>
      </c>
      <c r="J23" s="39">
        <f t="shared" si="3"/>
        <v>0</v>
      </c>
      <c r="K23" s="39">
        <f t="shared" si="3"/>
        <v>0</v>
      </c>
      <c r="L23" s="39">
        <f t="shared" si="3"/>
        <v>0</v>
      </c>
      <c r="M23" s="39">
        <f t="shared" si="3"/>
        <v>0</v>
      </c>
      <c r="N23" s="39">
        <f t="shared" si="3"/>
        <v>0</v>
      </c>
      <c r="O23" s="39">
        <f t="shared" si="3"/>
        <v>0</v>
      </c>
      <c r="P23" s="39">
        <f t="shared" si="3"/>
        <v>0</v>
      </c>
      <c r="Q23" s="39">
        <f t="shared" si="3"/>
        <v>2784555</v>
      </c>
    </row>
    <row r="24" spans="2:17" ht="20.25" customHeight="1" thickBot="1">
      <c r="B24" s="34"/>
      <c r="C24" s="47" t="s">
        <v>57</v>
      </c>
      <c r="D24" s="47"/>
      <c r="E24" s="64" t="s">
        <v>58</v>
      </c>
      <c r="F24" s="35">
        <f>F25</f>
        <v>2278996</v>
      </c>
      <c r="G24" s="35">
        <f aca="true" t="shared" si="4" ref="G24:P24">G25</f>
        <v>2278996</v>
      </c>
      <c r="H24" s="35">
        <f t="shared" si="4"/>
        <v>1787629</v>
      </c>
      <c r="I24" s="35">
        <f t="shared" si="4"/>
        <v>70700</v>
      </c>
      <c r="J24" s="39">
        <f t="shared" si="4"/>
        <v>0</v>
      </c>
      <c r="K24" s="39">
        <f t="shared" si="4"/>
        <v>0</v>
      </c>
      <c r="L24" s="39">
        <v>0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39">
        <f t="shared" si="4"/>
        <v>0</v>
      </c>
      <c r="Q24" s="35">
        <f t="shared" si="2"/>
        <v>2278996</v>
      </c>
    </row>
    <row r="25" spans="2:17" ht="26.25" customHeight="1" thickBot="1">
      <c r="B25" s="34" t="s">
        <v>37</v>
      </c>
      <c r="C25" s="34" t="s">
        <v>38</v>
      </c>
      <c r="D25" s="34" t="s">
        <v>12</v>
      </c>
      <c r="E25" s="65" t="s">
        <v>39</v>
      </c>
      <c r="F25" s="35">
        <f>G25</f>
        <v>2278996</v>
      </c>
      <c r="G25" s="35">
        <f>2278996+70513-70513</f>
        <v>2278996</v>
      </c>
      <c r="H25" s="35">
        <f>1787629+57798-57798</f>
        <v>1787629</v>
      </c>
      <c r="I25" s="35">
        <v>70700</v>
      </c>
      <c r="J25" s="39">
        <v>0</v>
      </c>
      <c r="K25" s="35">
        <v>0</v>
      </c>
      <c r="L25" s="39">
        <v>0</v>
      </c>
      <c r="M25" s="35">
        <v>0</v>
      </c>
      <c r="N25" s="35">
        <v>0</v>
      </c>
      <c r="O25" s="35">
        <v>0</v>
      </c>
      <c r="P25" s="35">
        <v>0</v>
      </c>
      <c r="Q25" s="35">
        <f t="shared" si="2"/>
        <v>2278996</v>
      </c>
    </row>
    <row r="26" spans="2:17" ht="21.75" customHeight="1" thickBot="1">
      <c r="B26" s="34"/>
      <c r="C26" s="47" t="s">
        <v>59</v>
      </c>
      <c r="D26" s="47"/>
      <c r="E26" s="64" t="s">
        <v>60</v>
      </c>
      <c r="F26" s="39">
        <f>F27</f>
        <v>21100</v>
      </c>
      <c r="G26" s="39">
        <f aca="true" t="shared" si="5" ref="G26:P26">G27</f>
        <v>21100</v>
      </c>
      <c r="H26" s="39">
        <f t="shared" si="5"/>
        <v>0</v>
      </c>
      <c r="I26" s="39">
        <f t="shared" si="5"/>
        <v>0</v>
      </c>
      <c r="J26" s="39">
        <f t="shared" si="5"/>
        <v>0</v>
      </c>
      <c r="K26" s="39">
        <f t="shared" si="5"/>
        <v>0</v>
      </c>
      <c r="L26" s="39">
        <v>0</v>
      </c>
      <c r="M26" s="39">
        <f t="shared" si="5"/>
        <v>0</v>
      </c>
      <c r="N26" s="39">
        <f t="shared" si="5"/>
        <v>0</v>
      </c>
      <c r="O26" s="39">
        <f t="shared" si="5"/>
        <v>0</v>
      </c>
      <c r="P26" s="39">
        <f t="shared" si="5"/>
        <v>0</v>
      </c>
      <c r="Q26" s="35">
        <f t="shared" si="2"/>
        <v>21100</v>
      </c>
    </row>
    <row r="27" spans="2:17" ht="25.5" customHeight="1" thickBot="1">
      <c r="B27" s="34" t="s">
        <v>40</v>
      </c>
      <c r="C27" s="34" t="s">
        <v>41</v>
      </c>
      <c r="D27" s="34" t="s">
        <v>12</v>
      </c>
      <c r="E27" s="65" t="s">
        <v>34</v>
      </c>
      <c r="F27" s="39">
        <f>G27</f>
        <v>21100</v>
      </c>
      <c r="G27" s="39">
        <f>80000-58900</f>
        <v>21100</v>
      </c>
      <c r="H27" s="39">
        <v>0</v>
      </c>
      <c r="I27" s="39">
        <v>0</v>
      </c>
      <c r="J27" s="39">
        <v>0</v>
      </c>
      <c r="K27" s="35">
        <v>0</v>
      </c>
      <c r="L27" s="39">
        <v>0</v>
      </c>
      <c r="M27" s="35">
        <v>0</v>
      </c>
      <c r="N27" s="35">
        <v>0</v>
      </c>
      <c r="O27" s="35">
        <v>0</v>
      </c>
      <c r="P27" s="35">
        <v>0</v>
      </c>
      <c r="Q27" s="35">
        <f t="shared" si="2"/>
        <v>21100</v>
      </c>
    </row>
    <row r="28" spans="2:17" ht="25.5" customHeight="1" thickBot="1">
      <c r="B28" s="34"/>
      <c r="C28" s="47" t="s">
        <v>70</v>
      </c>
      <c r="D28" s="47"/>
      <c r="E28" s="64" t="s">
        <v>61</v>
      </c>
      <c r="F28" s="39">
        <f>F29</f>
        <v>51859</v>
      </c>
      <c r="G28" s="39">
        <f aca="true" t="shared" si="6" ref="G28:Q28">G29</f>
        <v>51859</v>
      </c>
      <c r="H28" s="39">
        <f t="shared" si="6"/>
        <v>0</v>
      </c>
      <c r="I28" s="39">
        <f t="shared" si="6"/>
        <v>0</v>
      </c>
      <c r="J28" s="39">
        <f t="shared" si="6"/>
        <v>0</v>
      </c>
      <c r="K28" s="39">
        <f t="shared" si="6"/>
        <v>0</v>
      </c>
      <c r="L28" s="39">
        <f t="shared" si="6"/>
        <v>0</v>
      </c>
      <c r="M28" s="39">
        <f t="shared" si="6"/>
        <v>0</v>
      </c>
      <c r="N28" s="39">
        <f t="shared" si="6"/>
        <v>0</v>
      </c>
      <c r="O28" s="39">
        <f t="shared" si="6"/>
        <v>0</v>
      </c>
      <c r="P28" s="39">
        <f t="shared" si="6"/>
        <v>0</v>
      </c>
      <c r="Q28" s="39">
        <f t="shared" si="6"/>
        <v>51859</v>
      </c>
    </row>
    <row r="29" spans="2:17" ht="45" customHeight="1" thickBot="1">
      <c r="B29" s="34" t="s">
        <v>98</v>
      </c>
      <c r="C29" s="34" t="s">
        <v>71</v>
      </c>
      <c r="D29" s="34" t="s">
        <v>15</v>
      </c>
      <c r="E29" s="65" t="s">
        <v>72</v>
      </c>
      <c r="F29" s="35">
        <f>G29</f>
        <v>51859</v>
      </c>
      <c r="G29" s="35">
        <f>207435-155576</f>
        <v>51859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5">
        <f t="shared" si="2"/>
        <v>51859</v>
      </c>
    </row>
    <row r="30" spans="2:17" ht="24.75" customHeight="1" thickBot="1">
      <c r="B30" s="34"/>
      <c r="C30" s="51" t="s">
        <v>73</v>
      </c>
      <c r="D30" s="56"/>
      <c r="E30" s="69" t="s">
        <v>46</v>
      </c>
      <c r="F30" s="35">
        <f>F31</f>
        <v>432600</v>
      </c>
      <c r="G30" s="35">
        <f>G31</f>
        <v>432600</v>
      </c>
      <c r="H30" s="35">
        <f aca="true" t="shared" si="7" ref="H30:Q30">H31</f>
        <v>0</v>
      </c>
      <c r="I30" s="35">
        <f t="shared" si="7"/>
        <v>0</v>
      </c>
      <c r="J30" s="35">
        <f t="shared" si="7"/>
        <v>0</v>
      </c>
      <c r="K30" s="35">
        <f t="shared" si="7"/>
        <v>0</v>
      </c>
      <c r="L30" s="35">
        <f t="shared" si="7"/>
        <v>0</v>
      </c>
      <c r="M30" s="35">
        <f t="shared" si="7"/>
        <v>0</v>
      </c>
      <c r="N30" s="35">
        <f t="shared" si="7"/>
        <v>0</v>
      </c>
      <c r="O30" s="35">
        <f t="shared" si="7"/>
        <v>0</v>
      </c>
      <c r="P30" s="35">
        <f t="shared" si="7"/>
        <v>0</v>
      </c>
      <c r="Q30" s="35">
        <f t="shared" si="7"/>
        <v>432600</v>
      </c>
    </row>
    <row r="31" spans="2:17" ht="35.25" customHeight="1" thickBot="1">
      <c r="B31" s="34" t="s">
        <v>99</v>
      </c>
      <c r="C31" s="36" t="s">
        <v>76</v>
      </c>
      <c r="D31" s="34" t="s">
        <v>17</v>
      </c>
      <c r="E31" s="65" t="s">
        <v>74</v>
      </c>
      <c r="F31" s="35">
        <f>G31</f>
        <v>432600</v>
      </c>
      <c r="G31" s="35">
        <v>432600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5">
        <f t="shared" si="2"/>
        <v>432600</v>
      </c>
    </row>
    <row r="32" spans="2:17" ht="24.75" customHeight="1" thickBot="1">
      <c r="B32" s="34"/>
      <c r="C32" s="36"/>
      <c r="D32" s="34"/>
      <c r="E32" s="67" t="s">
        <v>8</v>
      </c>
      <c r="F32" s="35"/>
      <c r="G32" s="35"/>
      <c r="H32" s="39"/>
      <c r="I32" s="39"/>
      <c r="J32" s="39"/>
      <c r="K32" s="39"/>
      <c r="L32" s="39"/>
      <c r="M32" s="39"/>
      <c r="N32" s="39"/>
      <c r="O32" s="39"/>
      <c r="P32" s="39"/>
      <c r="Q32" s="35"/>
    </row>
    <row r="33" spans="2:17" ht="37.5" customHeight="1" thickBot="1">
      <c r="B33" s="34"/>
      <c r="C33" s="36"/>
      <c r="D33" s="34"/>
      <c r="E33" s="67" t="s">
        <v>111</v>
      </c>
      <c r="F33" s="35">
        <f>G33</f>
        <v>420000</v>
      </c>
      <c r="G33" s="35">
        <v>420000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5">
        <f t="shared" si="2"/>
        <v>420000</v>
      </c>
    </row>
    <row r="34" spans="2:17" ht="23.25" customHeight="1" thickBot="1">
      <c r="B34" s="34"/>
      <c r="C34" s="47" t="s">
        <v>28</v>
      </c>
      <c r="D34" s="47"/>
      <c r="E34" s="64" t="s">
        <v>29</v>
      </c>
      <c r="F34" s="39">
        <f>F35</f>
        <v>15500</v>
      </c>
      <c r="G34" s="39">
        <f aca="true" t="shared" si="8" ref="G34:P34">G35</f>
        <v>15500</v>
      </c>
      <c r="H34" s="39">
        <f t="shared" si="8"/>
        <v>0</v>
      </c>
      <c r="I34" s="39">
        <f t="shared" si="8"/>
        <v>0</v>
      </c>
      <c r="J34" s="39">
        <v>0</v>
      </c>
      <c r="K34" s="39">
        <f t="shared" si="8"/>
        <v>0</v>
      </c>
      <c r="L34" s="39">
        <v>0</v>
      </c>
      <c r="M34" s="39">
        <f t="shared" si="8"/>
        <v>0</v>
      </c>
      <c r="N34" s="39">
        <f t="shared" si="8"/>
        <v>0</v>
      </c>
      <c r="O34" s="39">
        <f t="shared" si="8"/>
        <v>0</v>
      </c>
      <c r="P34" s="39">
        <f t="shared" si="8"/>
        <v>0</v>
      </c>
      <c r="Q34" s="35">
        <f t="shared" si="2"/>
        <v>15500</v>
      </c>
    </row>
    <row r="35" spans="2:17" ht="21.75" customHeight="1" thickBot="1">
      <c r="B35" s="34"/>
      <c r="C35" s="40" t="s">
        <v>42</v>
      </c>
      <c r="D35" s="40"/>
      <c r="E35" s="66" t="s">
        <v>43</v>
      </c>
      <c r="F35" s="39">
        <f>F36</f>
        <v>15500</v>
      </c>
      <c r="G35" s="39">
        <f>G36</f>
        <v>15500</v>
      </c>
      <c r="H35" s="39">
        <v>0</v>
      </c>
      <c r="I35" s="39">
        <v>0</v>
      </c>
      <c r="J35" s="39">
        <v>0</v>
      </c>
      <c r="K35" s="35">
        <v>0</v>
      </c>
      <c r="L35" s="39">
        <v>0</v>
      </c>
      <c r="M35" s="35">
        <v>0</v>
      </c>
      <c r="N35" s="35">
        <v>0</v>
      </c>
      <c r="O35" s="35">
        <v>0</v>
      </c>
      <c r="P35" s="35">
        <v>0</v>
      </c>
      <c r="Q35" s="35">
        <f t="shared" si="2"/>
        <v>15500</v>
      </c>
    </row>
    <row r="36" spans="2:17" ht="23.25" customHeight="1" thickBot="1">
      <c r="B36" s="34" t="s">
        <v>69</v>
      </c>
      <c r="C36" s="34" t="s">
        <v>68</v>
      </c>
      <c r="D36" s="34" t="s">
        <v>27</v>
      </c>
      <c r="E36" s="65" t="s">
        <v>67</v>
      </c>
      <c r="F36" s="39">
        <f>G36</f>
        <v>15500</v>
      </c>
      <c r="G36" s="39">
        <f>79426-63926</f>
        <v>15500</v>
      </c>
      <c r="H36" s="39">
        <v>0</v>
      </c>
      <c r="I36" s="39">
        <v>0</v>
      </c>
      <c r="J36" s="39">
        <v>0</v>
      </c>
      <c r="K36" s="35">
        <v>0</v>
      </c>
      <c r="L36" s="39">
        <v>0</v>
      </c>
      <c r="M36" s="35">
        <v>0</v>
      </c>
      <c r="N36" s="35">
        <v>0</v>
      </c>
      <c r="O36" s="35">
        <v>0</v>
      </c>
      <c r="P36" s="35">
        <v>0</v>
      </c>
      <c r="Q36" s="35">
        <f t="shared" si="2"/>
        <v>15500</v>
      </c>
    </row>
    <row r="37" spans="2:17" ht="21.75" customHeight="1" hidden="1" thickBot="1">
      <c r="B37" s="34"/>
      <c r="C37" s="47" t="s">
        <v>24</v>
      </c>
      <c r="D37" s="47"/>
      <c r="E37" s="64" t="s">
        <v>13</v>
      </c>
      <c r="F37" s="39">
        <f>G37</f>
        <v>0</v>
      </c>
      <c r="G37" s="39">
        <f aca="true" t="shared" si="9" ref="G37:P37">G38</f>
        <v>0</v>
      </c>
      <c r="H37" s="39">
        <f t="shared" si="9"/>
        <v>0</v>
      </c>
      <c r="I37" s="39">
        <f t="shared" si="9"/>
        <v>0</v>
      </c>
      <c r="J37" s="39">
        <f t="shared" si="9"/>
        <v>0</v>
      </c>
      <c r="K37" s="39">
        <f t="shared" si="9"/>
        <v>0</v>
      </c>
      <c r="L37" s="39">
        <v>0</v>
      </c>
      <c r="M37" s="39">
        <f t="shared" si="9"/>
        <v>0</v>
      </c>
      <c r="N37" s="39">
        <f t="shared" si="9"/>
        <v>0</v>
      </c>
      <c r="O37" s="39">
        <f t="shared" si="9"/>
        <v>0</v>
      </c>
      <c r="P37" s="39">
        <f t="shared" si="9"/>
        <v>0</v>
      </c>
      <c r="Q37" s="35">
        <f t="shared" si="2"/>
        <v>0</v>
      </c>
    </row>
    <row r="38" spans="2:17" ht="0.75" customHeight="1" hidden="1" thickBot="1">
      <c r="B38" s="34" t="s">
        <v>87</v>
      </c>
      <c r="C38" s="34" t="s">
        <v>86</v>
      </c>
      <c r="D38" s="34" t="s">
        <v>14</v>
      </c>
      <c r="E38" s="65" t="s">
        <v>88</v>
      </c>
      <c r="F38" s="39">
        <f>G38</f>
        <v>0</v>
      </c>
      <c r="G38" s="39"/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5">
        <f t="shared" si="2"/>
        <v>0</v>
      </c>
    </row>
    <row r="39" spans="2:17" ht="23.25" customHeight="1" hidden="1" thickBot="1">
      <c r="B39" s="34"/>
      <c r="C39" s="34"/>
      <c r="D39" s="34"/>
      <c r="E39" s="67" t="s">
        <v>51</v>
      </c>
      <c r="F39" s="39">
        <f>G39</f>
        <v>0</v>
      </c>
      <c r="G39" s="39"/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5">
        <f t="shared" si="2"/>
        <v>0</v>
      </c>
    </row>
    <row r="40" spans="2:17" ht="36" customHeight="1" thickBot="1">
      <c r="B40" s="36" t="s">
        <v>47</v>
      </c>
      <c r="C40" s="31"/>
      <c r="D40" s="42"/>
      <c r="E40" s="62" t="s">
        <v>62</v>
      </c>
      <c r="F40" s="39">
        <f>F43+F46+F44</f>
        <v>2103286</v>
      </c>
      <c r="G40" s="39">
        <f>G43+G46</f>
        <v>2103286</v>
      </c>
      <c r="H40" s="39">
        <f aca="true" t="shared" si="10" ref="H40:P40">H43+H46+H44</f>
        <v>1585048</v>
      </c>
      <c r="I40" s="39">
        <f t="shared" si="10"/>
        <v>48660</v>
      </c>
      <c r="J40" s="39">
        <f t="shared" si="10"/>
        <v>0</v>
      </c>
      <c r="K40" s="39">
        <f t="shared" si="10"/>
        <v>0</v>
      </c>
      <c r="L40" s="39"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39">
        <f t="shared" si="10"/>
        <v>0</v>
      </c>
      <c r="Q40" s="35">
        <f t="shared" si="2"/>
        <v>2103286</v>
      </c>
    </row>
    <row r="41" spans="2:17" ht="24" customHeight="1" thickBot="1">
      <c r="B41" s="31"/>
      <c r="C41" s="31"/>
      <c r="D41" s="42"/>
      <c r="E41" s="65" t="s">
        <v>8</v>
      </c>
      <c r="F41" s="39"/>
      <c r="G41" s="39"/>
      <c r="H41" s="39"/>
      <c r="I41" s="39"/>
      <c r="J41" s="39"/>
      <c r="K41" s="35"/>
      <c r="L41" s="39"/>
      <c r="M41" s="35"/>
      <c r="N41" s="35"/>
      <c r="O41" s="35"/>
      <c r="P41" s="35"/>
      <c r="Q41" s="35"/>
    </row>
    <row r="42" spans="2:17" ht="21.75" customHeight="1" thickBot="1">
      <c r="B42" s="34"/>
      <c r="C42" s="47" t="s">
        <v>22</v>
      </c>
      <c r="D42" s="63"/>
      <c r="E42" s="64" t="s">
        <v>9</v>
      </c>
      <c r="F42" s="39">
        <f>F43</f>
        <v>2005086</v>
      </c>
      <c r="G42" s="39">
        <f>G43</f>
        <v>2005086</v>
      </c>
      <c r="H42" s="39">
        <f>H43</f>
        <v>1585048</v>
      </c>
      <c r="I42" s="39">
        <f>I43</f>
        <v>48660</v>
      </c>
      <c r="J42" s="39">
        <v>0</v>
      </c>
      <c r="K42" s="35">
        <f>K43</f>
        <v>0</v>
      </c>
      <c r="L42" s="39">
        <v>0</v>
      </c>
      <c r="M42" s="35">
        <v>0</v>
      </c>
      <c r="N42" s="35">
        <v>0</v>
      </c>
      <c r="O42" s="35">
        <v>0</v>
      </c>
      <c r="P42" s="35">
        <f>P43</f>
        <v>0</v>
      </c>
      <c r="Q42" s="35">
        <f t="shared" si="2"/>
        <v>2005086</v>
      </c>
    </row>
    <row r="43" spans="2:17" ht="48" customHeight="1" thickBot="1">
      <c r="B43" s="34" t="s">
        <v>48</v>
      </c>
      <c r="C43" s="34" t="s">
        <v>35</v>
      </c>
      <c r="D43" s="34" t="s">
        <v>10</v>
      </c>
      <c r="E43" s="65" t="s">
        <v>75</v>
      </c>
      <c r="F43" s="35">
        <f>G43</f>
        <v>2005086</v>
      </c>
      <c r="G43" s="35">
        <v>2005086</v>
      </c>
      <c r="H43" s="35">
        <v>1585048</v>
      </c>
      <c r="I43" s="35">
        <v>48660</v>
      </c>
      <c r="J43" s="39">
        <v>0</v>
      </c>
      <c r="K43" s="35">
        <v>0</v>
      </c>
      <c r="L43" s="39">
        <v>0</v>
      </c>
      <c r="M43" s="35">
        <v>0</v>
      </c>
      <c r="N43" s="35">
        <v>0</v>
      </c>
      <c r="O43" s="35">
        <v>0</v>
      </c>
      <c r="P43" s="35">
        <v>0</v>
      </c>
      <c r="Q43" s="35">
        <f t="shared" si="2"/>
        <v>2005086</v>
      </c>
    </row>
    <row r="44" spans="2:17" ht="20.25" customHeight="1" hidden="1" thickBot="1">
      <c r="B44" s="34"/>
      <c r="C44" s="47" t="s">
        <v>79</v>
      </c>
      <c r="D44" s="34"/>
      <c r="E44" s="64" t="s">
        <v>80</v>
      </c>
      <c r="F44" s="39">
        <f>G44</f>
        <v>0</v>
      </c>
      <c r="G44" s="39">
        <f>G45</f>
        <v>0</v>
      </c>
      <c r="H44" s="39">
        <v>0</v>
      </c>
      <c r="I44" s="39">
        <v>0</v>
      </c>
      <c r="J44" s="39">
        <v>0</v>
      </c>
      <c r="K44" s="35">
        <v>0</v>
      </c>
      <c r="L44" s="39">
        <v>0</v>
      </c>
      <c r="M44" s="35">
        <v>0</v>
      </c>
      <c r="N44" s="35">
        <v>0</v>
      </c>
      <c r="O44" s="35">
        <v>0</v>
      </c>
      <c r="P44" s="35">
        <v>0</v>
      </c>
      <c r="Q44" s="35">
        <f t="shared" si="2"/>
        <v>0</v>
      </c>
    </row>
    <row r="45" spans="2:17" ht="48" customHeight="1" hidden="1" thickBot="1">
      <c r="B45" s="34" t="s">
        <v>81</v>
      </c>
      <c r="C45" s="34" t="s">
        <v>16</v>
      </c>
      <c r="D45" s="34" t="s">
        <v>82</v>
      </c>
      <c r="E45" s="65" t="s">
        <v>83</v>
      </c>
      <c r="F45" s="39">
        <f>G45</f>
        <v>0</v>
      </c>
      <c r="G45" s="39"/>
      <c r="H45" s="39">
        <v>0</v>
      </c>
      <c r="I45" s="39">
        <v>0</v>
      </c>
      <c r="J45" s="39">
        <v>0</v>
      </c>
      <c r="K45" s="35">
        <v>0</v>
      </c>
      <c r="L45" s="39">
        <v>0</v>
      </c>
      <c r="M45" s="35">
        <v>0</v>
      </c>
      <c r="N45" s="35">
        <v>0</v>
      </c>
      <c r="O45" s="35">
        <v>0</v>
      </c>
      <c r="P45" s="35">
        <v>0</v>
      </c>
      <c r="Q45" s="35">
        <f t="shared" si="2"/>
        <v>0</v>
      </c>
    </row>
    <row r="46" spans="2:17" ht="24" customHeight="1" thickBot="1">
      <c r="B46" s="34"/>
      <c r="C46" s="47" t="s">
        <v>23</v>
      </c>
      <c r="D46" s="43"/>
      <c r="E46" s="64" t="s">
        <v>11</v>
      </c>
      <c r="F46" s="39">
        <f>F48+F50</f>
        <v>98200</v>
      </c>
      <c r="G46" s="39">
        <f>G48+G50</f>
        <v>98200</v>
      </c>
      <c r="H46" s="39">
        <f aca="true" t="shared" si="11" ref="H46:Q46">H48+H50</f>
        <v>0</v>
      </c>
      <c r="I46" s="39">
        <f t="shared" si="11"/>
        <v>0</v>
      </c>
      <c r="J46" s="39">
        <f t="shared" si="11"/>
        <v>0</v>
      </c>
      <c r="K46" s="39">
        <f t="shared" si="11"/>
        <v>0</v>
      </c>
      <c r="L46" s="39">
        <f t="shared" si="11"/>
        <v>0</v>
      </c>
      <c r="M46" s="39">
        <f t="shared" si="11"/>
        <v>0</v>
      </c>
      <c r="N46" s="39">
        <f t="shared" si="11"/>
        <v>0</v>
      </c>
      <c r="O46" s="39">
        <f t="shared" si="11"/>
        <v>0</v>
      </c>
      <c r="P46" s="39">
        <f t="shared" si="11"/>
        <v>0</v>
      </c>
      <c r="Q46" s="39">
        <f t="shared" si="11"/>
        <v>98200</v>
      </c>
    </row>
    <row r="47" spans="2:17" ht="22.5" customHeight="1" thickBot="1">
      <c r="B47" s="34"/>
      <c r="C47" s="47" t="s">
        <v>66</v>
      </c>
      <c r="D47" s="43"/>
      <c r="E47" s="64" t="s">
        <v>56</v>
      </c>
      <c r="F47" s="39">
        <f>F48</f>
        <v>23200</v>
      </c>
      <c r="G47" s="39">
        <f aca="true" t="shared" si="12" ref="G47:P47">G48</f>
        <v>23200</v>
      </c>
      <c r="H47" s="39">
        <f t="shared" si="12"/>
        <v>0</v>
      </c>
      <c r="I47" s="39">
        <f t="shared" si="12"/>
        <v>0</v>
      </c>
      <c r="J47" s="39">
        <f t="shared" si="12"/>
        <v>0</v>
      </c>
      <c r="K47" s="39">
        <f t="shared" si="12"/>
        <v>0</v>
      </c>
      <c r="L47" s="39">
        <v>0</v>
      </c>
      <c r="M47" s="39">
        <f t="shared" si="12"/>
        <v>0</v>
      </c>
      <c r="N47" s="39">
        <f t="shared" si="12"/>
        <v>0</v>
      </c>
      <c r="O47" s="39">
        <f t="shared" si="12"/>
        <v>0</v>
      </c>
      <c r="P47" s="39">
        <f t="shared" si="12"/>
        <v>0</v>
      </c>
      <c r="Q47" s="35">
        <f t="shared" si="2"/>
        <v>23200</v>
      </c>
    </row>
    <row r="48" spans="2:17" ht="24.75" customHeight="1" thickBot="1">
      <c r="B48" s="34" t="s">
        <v>49</v>
      </c>
      <c r="C48" s="34" t="s">
        <v>32</v>
      </c>
      <c r="D48" s="34" t="s">
        <v>12</v>
      </c>
      <c r="E48" s="65" t="s">
        <v>33</v>
      </c>
      <c r="F48" s="39">
        <f>G48</f>
        <v>23200</v>
      </c>
      <c r="G48" s="39">
        <v>23200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5">
        <v>0</v>
      </c>
      <c r="N48" s="35">
        <v>0</v>
      </c>
      <c r="O48" s="35">
        <v>0</v>
      </c>
      <c r="P48" s="35">
        <v>0</v>
      </c>
      <c r="Q48" s="35">
        <f t="shared" si="2"/>
        <v>23200</v>
      </c>
    </row>
    <row r="49" spans="2:17" ht="24.75" customHeight="1" thickBot="1">
      <c r="B49" s="34"/>
      <c r="C49" s="43" t="s">
        <v>73</v>
      </c>
      <c r="D49" s="34"/>
      <c r="E49" s="69" t="s">
        <v>46</v>
      </c>
      <c r="F49" s="39">
        <f>G49</f>
        <v>75000</v>
      </c>
      <c r="G49" s="39">
        <f>G50</f>
        <v>75000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5">
        <f t="shared" si="2"/>
        <v>75000</v>
      </c>
    </row>
    <row r="50" spans="2:17" ht="24.75" customHeight="1" thickBot="1">
      <c r="B50" s="34" t="s">
        <v>112</v>
      </c>
      <c r="C50" s="34" t="s">
        <v>76</v>
      </c>
      <c r="D50" s="34" t="s">
        <v>17</v>
      </c>
      <c r="E50" s="65" t="s">
        <v>74</v>
      </c>
      <c r="F50" s="39">
        <f>G50</f>
        <v>75000</v>
      </c>
      <c r="G50" s="39">
        <v>75000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5">
        <f t="shared" si="2"/>
        <v>75000</v>
      </c>
    </row>
    <row r="51" spans="2:17" ht="31.5" customHeight="1" thickBot="1">
      <c r="B51" s="34" t="s">
        <v>44</v>
      </c>
      <c r="C51" s="44"/>
      <c r="D51" s="42"/>
      <c r="E51" s="62" t="s">
        <v>63</v>
      </c>
      <c r="F51" s="39">
        <f>F53+F55</f>
        <v>1114780</v>
      </c>
      <c r="G51" s="39">
        <f aca="true" t="shared" si="13" ref="G51:Q51">G53+G55</f>
        <v>1114780</v>
      </c>
      <c r="H51" s="39">
        <f t="shared" si="13"/>
        <v>607160</v>
      </c>
      <c r="I51" s="39">
        <f t="shared" si="13"/>
        <v>13803</v>
      </c>
      <c r="J51" s="39">
        <f t="shared" si="13"/>
        <v>0</v>
      </c>
      <c r="K51" s="39">
        <f t="shared" si="13"/>
        <v>0</v>
      </c>
      <c r="L51" s="39">
        <f t="shared" si="13"/>
        <v>0</v>
      </c>
      <c r="M51" s="39">
        <f t="shared" si="13"/>
        <v>0</v>
      </c>
      <c r="N51" s="39">
        <f t="shared" si="13"/>
        <v>0</v>
      </c>
      <c r="O51" s="39">
        <f t="shared" si="13"/>
        <v>0</v>
      </c>
      <c r="P51" s="39">
        <f t="shared" si="13"/>
        <v>0</v>
      </c>
      <c r="Q51" s="39">
        <f t="shared" si="13"/>
        <v>1114780</v>
      </c>
    </row>
    <row r="52" spans="2:17" ht="25.5" customHeight="1" thickBot="1">
      <c r="B52" s="34"/>
      <c r="C52" s="34"/>
      <c r="D52" s="42"/>
      <c r="E52" s="65" t="s">
        <v>8</v>
      </c>
      <c r="F52" s="39"/>
      <c r="G52" s="39"/>
      <c r="H52" s="39"/>
      <c r="I52" s="39"/>
      <c r="J52" s="39"/>
      <c r="K52" s="35"/>
      <c r="L52" s="39"/>
      <c r="M52" s="35"/>
      <c r="N52" s="35"/>
      <c r="O52" s="35"/>
      <c r="P52" s="35"/>
      <c r="Q52" s="35"/>
    </row>
    <row r="53" spans="2:17" ht="22.5" customHeight="1" thickBot="1">
      <c r="B53" s="34"/>
      <c r="C53" s="47" t="s">
        <v>22</v>
      </c>
      <c r="D53" s="47"/>
      <c r="E53" s="64" t="s">
        <v>9</v>
      </c>
      <c r="F53" s="39">
        <f>F54</f>
        <v>781490</v>
      </c>
      <c r="G53" s="39">
        <f aca="true" t="shared" si="14" ref="G53:P53">G54</f>
        <v>781490</v>
      </c>
      <c r="H53" s="39">
        <f t="shared" si="14"/>
        <v>607160</v>
      </c>
      <c r="I53" s="39">
        <f t="shared" si="14"/>
        <v>13803</v>
      </c>
      <c r="J53" s="39">
        <v>0</v>
      </c>
      <c r="K53" s="39">
        <f t="shared" si="14"/>
        <v>0</v>
      </c>
      <c r="L53" s="39">
        <v>0</v>
      </c>
      <c r="M53" s="39">
        <f t="shared" si="14"/>
        <v>0</v>
      </c>
      <c r="N53" s="39">
        <f t="shared" si="14"/>
        <v>0</v>
      </c>
      <c r="O53" s="39">
        <f t="shared" si="14"/>
        <v>0</v>
      </c>
      <c r="P53" s="39">
        <f t="shared" si="14"/>
        <v>0</v>
      </c>
      <c r="Q53" s="35">
        <f t="shared" si="2"/>
        <v>781490</v>
      </c>
    </row>
    <row r="54" spans="2:17" ht="49.5" customHeight="1" thickBot="1">
      <c r="B54" s="34" t="s">
        <v>45</v>
      </c>
      <c r="C54" s="34" t="s">
        <v>35</v>
      </c>
      <c r="D54" s="34" t="s">
        <v>10</v>
      </c>
      <c r="E54" s="65" t="s">
        <v>75</v>
      </c>
      <c r="F54" s="35">
        <f>G54</f>
        <v>781490</v>
      </c>
      <c r="G54" s="35">
        <v>781490</v>
      </c>
      <c r="H54" s="35">
        <v>607160</v>
      </c>
      <c r="I54" s="35">
        <v>13803</v>
      </c>
      <c r="J54" s="39">
        <v>0</v>
      </c>
      <c r="K54" s="35">
        <v>0</v>
      </c>
      <c r="L54" s="39">
        <v>0</v>
      </c>
      <c r="M54" s="35">
        <v>0</v>
      </c>
      <c r="N54" s="35">
        <v>0</v>
      </c>
      <c r="O54" s="35">
        <v>0</v>
      </c>
      <c r="P54" s="35">
        <v>0</v>
      </c>
      <c r="Q54" s="35">
        <f t="shared" si="2"/>
        <v>781490</v>
      </c>
    </row>
    <row r="55" spans="2:17" ht="21.75" customHeight="1" thickBot="1">
      <c r="B55" s="34"/>
      <c r="C55" s="47" t="s">
        <v>23</v>
      </c>
      <c r="D55" s="43"/>
      <c r="E55" s="64" t="s">
        <v>11</v>
      </c>
      <c r="F55" s="35">
        <f>G55</f>
        <v>333290</v>
      </c>
      <c r="G55" s="35">
        <f>G56</f>
        <v>333290</v>
      </c>
      <c r="H55" s="35">
        <f aca="true" t="shared" si="15" ref="H55:P56">H56</f>
        <v>0</v>
      </c>
      <c r="I55" s="35">
        <f t="shared" si="15"/>
        <v>0</v>
      </c>
      <c r="J55" s="35">
        <f t="shared" si="15"/>
        <v>0</v>
      </c>
      <c r="K55" s="35">
        <f t="shared" si="15"/>
        <v>0</v>
      </c>
      <c r="L55" s="35">
        <f t="shared" si="15"/>
        <v>0</v>
      </c>
      <c r="M55" s="35">
        <f t="shared" si="15"/>
        <v>0</v>
      </c>
      <c r="N55" s="35">
        <f t="shared" si="15"/>
        <v>0</v>
      </c>
      <c r="O55" s="35">
        <f t="shared" si="15"/>
        <v>0</v>
      </c>
      <c r="P55" s="35">
        <f t="shared" si="15"/>
        <v>0</v>
      </c>
      <c r="Q55" s="35">
        <f t="shared" si="2"/>
        <v>333290</v>
      </c>
    </row>
    <row r="56" spans="2:17" ht="25.5" customHeight="1" thickBot="1">
      <c r="B56" s="34"/>
      <c r="C56" s="43" t="s">
        <v>73</v>
      </c>
      <c r="D56" s="34"/>
      <c r="E56" s="69" t="s">
        <v>46</v>
      </c>
      <c r="F56" s="35">
        <f>G56</f>
        <v>333290</v>
      </c>
      <c r="G56" s="35">
        <f>G57</f>
        <v>333290</v>
      </c>
      <c r="H56" s="35">
        <f t="shared" si="15"/>
        <v>0</v>
      </c>
      <c r="I56" s="35">
        <f t="shared" si="15"/>
        <v>0</v>
      </c>
      <c r="J56" s="35">
        <f t="shared" si="15"/>
        <v>0</v>
      </c>
      <c r="K56" s="35">
        <f t="shared" si="15"/>
        <v>0</v>
      </c>
      <c r="L56" s="35">
        <f t="shared" si="15"/>
        <v>0</v>
      </c>
      <c r="M56" s="35">
        <f t="shared" si="15"/>
        <v>0</v>
      </c>
      <c r="N56" s="35">
        <f t="shared" si="15"/>
        <v>0</v>
      </c>
      <c r="O56" s="35">
        <f t="shared" si="15"/>
        <v>0</v>
      </c>
      <c r="P56" s="35">
        <f t="shared" si="15"/>
        <v>0</v>
      </c>
      <c r="Q56" s="35">
        <f t="shared" si="2"/>
        <v>333290</v>
      </c>
    </row>
    <row r="57" spans="2:17" ht="24" customHeight="1" thickBot="1">
      <c r="B57" s="34" t="s">
        <v>104</v>
      </c>
      <c r="C57" s="34" t="s">
        <v>76</v>
      </c>
      <c r="D57" s="34" t="s">
        <v>17</v>
      </c>
      <c r="E57" s="65" t="s">
        <v>74</v>
      </c>
      <c r="F57" s="35">
        <f>G57</f>
        <v>333290</v>
      </c>
      <c r="G57" s="35">
        <v>333290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f t="shared" si="2"/>
        <v>333290</v>
      </c>
    </row>
    <row r="58" spans="2:17" ht="26.25" customHeight="1" thickBot="1">
      <c r="B58" s="34"/>
      <c r="C58" s="34"/>
      <c r="D58" s="34"/>
      <c r="E58" s="67" t="s">
        <v>8</v>
      </c>
      <c r="F58" s="35"/>
      <c r="G58" s="35"/>
      <c r="H58" s="35"/>
      <c r="I58" s="35"/>
      <c r="J58" s="39"/>
      <c r="K58" s="35"/>
      <c r="L58" s="39"/>
      <c r="M58" s="35"/>
      <c r="N58" s="35"/>
      <c r="O58" s="35"/>
      <c r="P58" s="35"/>
      <c r="Q58" s="35"/>
    </row>
    <row r="59" spans="2:17" ht="37.5" customHeight="1" thickBot="1">
      <c r="B59" s="34"/>
      <c r="C59" s="34"/>
      <c r="D59" s="34"/>
      <c r="E59" s="67" t="s">
        <v>100</v>
      </c>
      <c r="F59" s="35">
        <f>G59</f>
        <v>333290</v>
      </c>
      <c r="G59" s="35">
        <v>333290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f t="shared" si="2"/>
        <v>333290</v>
      </c>
    </row>
    <row r="60" spans="2:17" ht="24" customHeight="1" thickBot="1">
      <c r="B60" s="34" t="s">
        <v>50</v>
      </c>
      <c r="C60" s="34"/>
      <c r="D60" s="42"/>
      <c r="E60" s="62" t="s">
        <v>64</v>
      </c>
      <c r="F60" s="39">
        <f>F63</f>
        <v>1420268</v>
      </c>
      <c r="G60" s="39">
        <f>G63</f>
        <v>1420268</v>
      </c>
      <c r="H60" s="39">
        <f>H63</f>
        <v>1111053</v>
      </c>
      <c r="I60" s="39">
        <f>I63</f>
        <v>31597</v>
      </c>
      <c r="J60" s="39">
        <v>0</v>
      </c>
      <c r="K60" s="35">
        <f aca="true" t="shared" si="16" ref="K60:P60">K63</f>
        <v>0</v>
      </c>
      <c r="L60" s="39">
        <v>0</v>
      </c>
      <c r="M60" s="35">
        <f t="shared" si="16"/>
        <v>0</v>
      </c>
      <c r="N60" s="35">
        <f t="shared" si="16"/>
        <v>0</v>
      </c>
      <c r="O60" s="35">
        <f t="shared" si="16"/>
        <v>0</v>
      </c>
      <c r="P60" s="35">
        <f t="shared" si="16"/>
        <v>0</v>
      </c>
      <c r="Q60" s="35">
        <f>F60+K60</f>
        <v>1420268</v>
      </c>
    </row>
    <row r="61" spans="2:17" ht="21.75" customHeight="1" thickBot="1">
      <c r="B61" s="34"/>
      <c r="C61" s="34"/>
      <c r="D61" s="42"/>
      <c r="E61" s="65" t="s">
        <v>8</v>
      </c>
      <c r="F61" s="39"/>
      <c r="G61" s="39"/>
      <c r="H61" s="39"/>
      <c r="I61" s="39"/>
      <c r="J61" s="39"/>
      <c r="K61" s="35"/>
      <c r="L61" s="39"/>
      <c r="M61" s="35"/>
      <c r="N61" s="35"/>
      <c r="O61" s="35"/>
      <c r="P61" s="35"/>
      <c r="Q61" s="35"/>
    </row>
    <row r="62" spans="2:17" ht="24.75" customHeight="1" thickBot="1">
      <c r="B62" s="34"/>
      <c r="C62" s="47" t="s">
        <v>22</v>
      </c>
      <c r="D62" s="47"/>
      <c r="E62" s="64" t="s">
        <v>9</v>
      </c>
      <c r="F62" s="35">
        <f>F63</f>
        <v>1420268</v>
      </c>
      <c r="G62" s="35">
        <f>G63</f>
        <v>1420268</v>
      </c>
      <c r="H62" s="35">
        <f>H63</f>
        <v>1111053</v>
      </c>
      <c r="I62" s="35">
        <f>I63</f>
        <v>31597</v>
      </c>
      <c r="J62" s="39">
        <v>0</v>
      </c>
      <c r="K62" s="35">
        <f aca="true" t="shared" si="17" ref="K62:P62">K63</f>
        <v>0</v>
      </c>
      <c r="L62" s="39">
        <v>0</v>
      </c>
      <c r="M62" s="35">
        <f t="shared" si="17"/>
        <v>0</v>
      </c>
      <c r="N62" s="35">
        <f t="shared" si="17"/>
        <v>0</v>
      </c>
      <c r="O62" s="35">
        <f t="shared" si="17"/>
        <v>0</v>
      </c>
      <c r="P62" s="35">
        <f t="shared" si="17"/>
        <v>0</v>
      </c>
      <c r="Q62" s="35">
        <f>F62+K62</f>
        <v>1420268</v>
      </c>
    </row>
    <row r="63" spans="2:17" ht="48.75" customHeight="1" thickBot="1">
      <c r="B63" s="34" t="s">
        <v>77</v>
      </c>
      <c r="C63" s="34" t="s">
        <v>35</v>
      </c>
      <c r="D63" s="34" t="s">
        <v>10</v>
      </c>
      <c r="E63" s="65" t="s">
        <v>75</v>
      </c>
      <c r="F63" s="35">
        <f>G63</f>
        <v>1420268</v>
      </c>
      <c r="G63" s="35">
        <v>1420268</v>
      </c>
      <c r="H63" s="35">
        <f>1102856+8197</f>
        <v>1111053</v>
      </c>
      <c r="I63" s="35">
        <f>40597-9000</f>
        <v>31597</v>
      </c>
      <c r="J63" s="39">
        <v>0</v>
      </c>
      <c r="K63" s="35">
        <v>0</v>
      </c>
      <c r="L63" s="39">
        <v>0</v>
      </c>
      <c r="M63" s="35">
        <v>0</v>
      </c>
      <c r="N63" s="35">
        <v>0</v>
      </c>
      <c r="O63" s="35">
        <v>0</v>
      </c>
      <c r="P63" s="35">
        <v>0</v>
      </c>
      <c r="Q63" s="35">
        <f>F63+K63</f>
        <v>1420268</v>
      </c>
    </row>
    <row r="64" spans="2:17" ht="23.25" customHeight="1" thickBot="1">
      <c r="B64" s="45"/>
      <c r="C64" s="45"/>
      <c r="D64" s="46"/>
      <c r="E64" s="62" t="s">
        <v>18</v>
      </c>
      <c r="F64" s="39">
        <f aca="true" t="shared" si="18" ref="F64:Q64">F60+F51+F40+F16</f>
        <v>17544405</v>
      </c>
      <c r="G64" s="39">
        <f t="shared" si="18"/>
        <v>17544405</v>
      </c>
      <c r="H64" s="39">
        <f t="shared" si="18"/>
        <v>12417206</v>
      </c>
      <c r="I64" s="39">
        <f t="shared" si="18"/>
        <v>787145</v>
      </c>
      <c r="J64" s="39">
        <f t="shared" si="18"/>
        <v>0</v>
      </c>
      <c r="K64" s="39">
        <f t="shared" si="18"/>
        <v>0</v>
      </c>
      <c r="L64" s="39">
        <f t="shared" si="18"/>
        <v>0</v>
      </c>
      <c r="M64" s="39">
        <f t="shared" si="18"/>
        <v>0</v>
      </c>
      <c r="N64" s="39">
        <f t="shared" si="18"/>
        <v>0</v>
      </c>
      <c r="O64" s="39">
        <f t="shared" si="18"/>
        <v>0</v>
      </c>
      <c r="P64" s="39">
        <f t="shared" si="18"/>
        <v>0</v>
      </c>
      <c r="Q64" s="39">
        <f t="shared" si="18"/>
        <v>17544405</v>
      </c>
    </row>
    <row r="65" spans="2:17" ht="23.25" customHeight="1">
      <c r="B65" s="71"/>
      <c r="C65" s="71"/>
      <c r="D65" s="72"/>
      <c r="E65" s="7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 ht="26.25" customHeight="1">
      <c r="B66" s="7"/>
      <c r="C66" s="7"/>
      <c r="D66" s="8"/>
      <c r="E66" s="22" t="s">
        <v>30</v>
      </c>
      <c r="F66" s="23"/>
      <c r="G66" s="23"/>
      <c r="H66" s="23"/>
      <c r="I66" s="23"/>
      <c r="J66" s="23"/>
      <c r="K66" s="24"/>
      <c r="L66" s="24"/>
      <c r="M66" s="24" t="s">
        <v>78</v>
      </c>
      <c r="N66" s="9"/>
      <c r="O66" s="9"/>
      <c r="P66" s="7"/>
      <c r="Q66" s="7"/>
    </row>
    <row r="67" spans="2:17" ht="27.75" customHeight="1">
      <c r="B67" s="7"/>
      <c r="C67" s="7"/>
      <c r="D67" s="8"/>
      <c r="E67" s="17"/>
      <c r="F67" s="7"/>
      <c r="G67" s="7"/>
      <c r="H67" s="10"/>
      <c r="I67" s="10"/>
      <c r="J67" s="10"/>
      <c r="K67" s="11"/>
      <c r="L67" s="11"/>
      <c r="M67" s="11"/>
      <c r="N67" s="9"/>
      <c r="O67" s="9"/>
      <c r="P67" s="7"/>
      <c r="Q67" s="7"/>
    </row>
    <row r="68" spans="4:6" ht="20.25" customHeight="1">
      <c r="D68" s="12"/>
      <c r="F68" s="20"/>
    </row>
    <row r="69" spans="4:17" ht="33" customHeight="1">
      <c r="D69" s="93"/>
      <c r="E69" s="9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4:17" ht="74.25" customHeight="1">
      <c r="D70" s="8"/>
      <c r="E70" s="7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4:17" ht="117" customHeight="1">
      <c r="D71" s="8"/>
      <c r="E71" s="7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4:17" ht="111" customHeight="1">
      <c r="D72" s="8"/>
      <c r="E72" s="7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4:17" ht="26.25" customHeight="1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4:17" ht="26.25" customHeight="1"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4:17" ht="26.25" customHeight="1">
      <c r="D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4:17" ht="26.25" customHeight="1">
      <c r="D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4:7" ht="26.25" customHeight="1">
      <c r="D77" s="12"/>
      <c r="F77" s="20"/>
      <c r="G77" s="13"/>
    </row>
    <row r="78" spans="4:7" ht="28.5" customHeight="1">
      <c r="D78" s="12"/>
      <c r="F78" s="20"/>
      <c r="G78" s="20"/>
    </row>
    <row r="79" spans="4:7" ht="29.25" customHeight="1">
      <c r="D79" s="12"/>
      <c r="E79" s="19" t="s">
        <v>55</v>
      </c>
      <c r="F79" s="50" t="e">
        <f>#REF!+#REF!</f>
        <v>#REF!</v>
      </c>
      <c r="G79" s="13"/>
    </row>
    <row r="80" spans="4:7" ht="35.25" customHeight="1">
      <c r="D80" s="12"/>
      <c r="E80" s="19" t="s">
        <v>52</v>
      </c>
      <c r="F80" s="21" t="e">
        <f>#REF!</f>
        <v>#REF!</v>
      </c>
      <c r="G80" s="14"/>
    </row>
    <row r="81" spans="4:8" ht="25.5" customHeight="1">
      <c r="D81" s="12"/>
      <c r="E81" s="19" t="s">
        <v>53</v>
      </c>
      <c r="F81" s="48" t="e">
        <f>#REF!+#REF!+#REF!+#REF!+#REF!+#REF!+#REF!+#REF!+#REF!+#REF!+#REF!+#REF!</f>
        <v>#REF!</v>
      </c>
      <c r="G81" s="13"/>
      <c r="H81" s="20"/>
    </row>
    <row r="82" spans="4:9" ht="33" customHeight="1">
      <c r="D82" s="12"/>
      <c r="E82" s="19" t="s">
        <v>54</v>
      </c>
      <c r="F82" s="20" t="e">
        <f>#REF!+#REF!</f>
        <v>#REF!</v>
      </c>
      <c r="G82" s="20"/>
      <c r="H82" s="20"/>
      <c r="I82" s="20"/>
    </row>
    <row r="83" spans="4:9" ht="33" customHeight="1">
      <c r="D83" s="12"/>
      <c r="E83" s="18"/>
      <c r="F83" s="20"/>
      <c r="G83" s="20"/>
      <c r="H83" s="20"/>
      <c r="I83" s="20"/>
    </row>
    <row r="84" spans="4:13" ht="18" customHeight="1">
      <c r="D84" s="12"/>
      <c r="E84" s="19" t="s">
        <v>65</v>
      </c>
      <c r="F84" s="20" t="e">
        <f>F19+#REF!+F54+F63+F43</f>
        <v>#REF!</v>
      </c>
      <c r="G84" s="20" t="e">
        <f>G19+#REF!+G54+G63+G43</f>
        <v>#REF!</v>
      </c>
      <c r="H84" s="20" t="e">
        <f>H19+#REF!+H54+H63+H43</f>
        <v>#REF!</v>
      </c>
      <c r="I84" s="20" t="e">
        <f>I19+#REF!+I54+I63+I43</f>
        <v>#REF!</v>
      </c>
      <c r="J84" s="20" t="e">
        <f>J19+#REF!+J54+J63+J43</f>
        <v>#REF!</v>
      </c>
      <c r="K84" s="20" t="e">
        <f>K19+#REF!+K54+K63+K43</f>
        <v>#REF!</v>
      </c>
      <c r="L84" s="20"/>
      <c r="M84" s="20" t="e">
        <f>M19+#REF!+M54+M63+M43</f>
        <v>#REF!</v>
      </c>
    </row>
    <row r="85" spans="4:7" ht="37.5" customHeight="1">
      <c r="D85" s="12"/>
      <c r="E85" s="19"/>
      <c r="F85" s="13"/>
      <c r="G85" s="13"/>
    </row>
    <row r="86" ht="33.75" customHeight="1">
      <c r="D86" s="12"/>
    </row>
    <row r="87" spans="4:9" ht="33.75" customHeight="1">
      <c r="D87" s="12"/>
      <c r="F87" s="20"/>
      <c r="G87" s="20"/>
      <c r="H87" s="20"/>
      <c r="I87" s="20"/>
    </row>
    <row r="88" ht="29.25" customHeight="1">
      <c r="D88" s="12"/>
    </row>
    <row r="89" ht="32.25" customHeight="1">
      <c r="D89" s="12"/>
    </row>
    <row r="90" ht="37.5" customHeight="1">
      <c r="D90" s="12"/>
    </row>
    <row r="91" ht="37.5" customHeight="1">
      <c r="D91" s="12"/>
    </row>
    <row r="92" ht="45.75" customHeight="1">
      <c r="D92" s="12"/>
    </row>
    <row r="93" ht="28.5" customHeight="1">
      <c r="D93" s="12"/>
    </row>
    <row r="94" ht="45.75" customHeight="1">
      <c r="D94" s="12"/>
    </row>
    <row r="95" ht="25.5" customHeight="1">
      <c r="D95" s="12"/>
    </row>
    <row r="96" ht="25.5" customHeight="1">
      <c r="D96" s="12"/>
    </row>
    <row r="97" ht="25.5" customHeight="1">
      <c r="D97" s="12"/>
    </row>
    <row r="98" ht="25.5" customHeight="1">
      <c r="D98" s="12"/>
    </row>
    <row r="99" ht="25.5" customHeight="1">
      <c r="D99" s="12"/>
    </row>
    <row r="100" ht="33" customHeight="1">
      <c r="D100" s="12"/>
    </row>
    <row r="101" ht="25.5" customHeight="1">
      <c r="D101" s="12"/>
    </row>
    <row r="102" ht="25.5" customHeight="1">
      <c r="D102" s="12"/>
    </row>
    <row r="103" ht="34.5" customHeight="1">
      <c r="D103" s="12"/>
    </row>
    <row r="104" ht="23.25" customHeight="1">
      <c r="D104" s="12"/>
    </row>
    <row r="105" ht="26.25" customHeight="1">
      <c r="D105" s="12"/>
    </row>
    <row r="106" ht="45" customHeight="1">
      <c r="D106" s="12"/>
    </row>
    <row r="107" ht="31.5" customHeight="1">
      <c r="D107" s="12"/>
    </row>
    <row r="108" ht="24" customHeight="1">
      <c r="D108" s="12"/>
    </row>
    <row r="109" ht="33.75" customHeight="1">
      <c r="D109" s="12"/>
    </row>
    <row r="110" ht="31.5" customHeight="1">
      <c r="D110" s="12"/>
    </row>
    <row r="111" ht="24" customHeight="1">
      <c r="D111" s="12"/>
    </row>
    <row r="112" ht="20.25" customHeight="1">
      <c r="D112" s="12"/>
    </row>
    <row r="113" ht="22.5" customHeight="1">
      <c r="D113" s="12"/>
    </row>
    <row r="114" ht="17.25" customHeight="1">
      <c r="D114" s="12"/>
    </row>
    <row r="115" ht="18.75" customHeight="1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spans="2:17" s="2" customFormat="1" ht="12.75">
      <c r="B129" s="4"/>
      <c r="C129" s="4"/>
      <c r="D129" s="12"/>
      <c r="E129" s="1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</sheetData>
  <sheetProtection/>
  <mergeCells count="21">
    <mergeCell ref="K11:K13"/>
    <mergeCell ref="Q10:Q13"/>
    <mergeCell ref="F10:J10"/>
    <mergeCell ref="N12:N13"/>
    <mergeCell ref="O12:O13"/>
    <mergeCell ref="M11:M13"/>
    <mergeCell ref="P11:P13"/>
    <mergeCell ref="K10:P10"/>
    <mergeCell ref="N11:O11"/>
    <mergeCell ref="J11:J13"/>
    <mergeCell ref="L11:L13"/>
    <mergeCell ref="I12:I13"/>
    <mergeCell ref="C10:C13"/>
    <mergeCell ref="G11:G13"/>
    <mergeCell ref="B10:B13"/>
    <mergeCell ref="D10:D13"/>
    <mergeCell ref="D69:E69"/>
    <mergeCell ref="E10:E13"/>
    <mergeCell ref="F11:F13"/>
    <mergeCell ref="H12:H13"/>
    <mergeCell ref="H11:I11"/>
  </mergeCells>
  <printOptions/>
  <pageMargins left="0.2362204724409449" right="0.15748031496062992" top="0.31496062992125984" bottom="0.1968503937007874" header="0.2755905511811024" footer="0.2362204724409449"/>
  <pageSetup fitToHeight="7" fitToWidth="7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2019-12-10T08:39:44Z</cp:lastPrinted>
  <dcterms:created xsi:type="dcterms:W3CDTF">2016-03-21T14:24:29Z</dcterms:created>
  <dcterms:modified xsi:type="dcterms:W3CDTF">2019-12-10T08:52:33Z</dcterms:modified>
  <cp:category/>
  <cp:version/>
  <cp:contentType/>
  <cp:contentStatus/>
</cp:coreProperties>
</file>