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Додаток 1" sheetId="1" state="visible" r:id="rId2"/>
    <sheet name="Додаток 2" sheetId="2" state="visible" r:id="rId3"/>
    <sheet name="Додаток 3" sheetId="3" state="visible" r:id="rId4"/>
  </sheets>
  <definedNames>
    <definedName function="false" hidden="false" localSheetId="1" name="_xlnm.Print_Area" vbProcedure="false">'Додаток 2'!$A$1:$G$146</definedName>
    <definedName function="false" hidden="false" localSheetId="2" name="_xlnm.Print_Area" vbProcedure="false">'Додаток 3'!$A$1:$I$193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<sst xmlns="http://schemas.openxmlformats.org/spreadsheetml/2006/main" count="556" uniqueCount="269">
  <si>
    <t>Додаток  1</t>
  </si>
  <si>
    <t>до Прогнозу бюджету району у місті на 2021-2022 роки</t>
  </si>
  <si>
    <t>14.02.2020 №3</t>
  </si>
  <si>
    <t>Доходи бюджету району у місті за основними надходженнями на 2019 - 2022 роки</t>
  </si>
  <si>
    <t>грн.</t>
  </si>
  <si>
    <t>Код бюджетної класифкації</t>
  </si>
  <si>
    <t>Найменування показника</t>
  </si>
  <si>
    <t>2019 рік </t>
  </si>
  <si>
    <t>2020 рік</t>
  </si>
  <si>
    <t>2021 рік</t>
  </si>
  <si>
    <t>2022 рік</t>
  </si>
  <si>
    <t>ЗАГАЛЬНИЙ ФОНД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</si>
  <si>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</si>
  <si>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</si>
  <si>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</si>
  <si>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Місцеві податки</t>
  </si>
  <si>
    <t>Податок на майно</t>
  </si>
  <si>
    <t>Туристичний збір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</si>
  <si>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</si>
  <si>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</si>
  <si>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</si>
  <si>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</si>
  <si>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</si>
  <si>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</si>
  <si>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</si>
  <si>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РАЗОМ ДОХОДІВ ЗАГАЛЬНОГО ФОНДУ</t>
  </si>
  <si>
    <t>ОФІЦІЙНІ  ТРАНСФЕРТИ</t>
  </si>
  <si>
    <t>Субвенції з місцевих бюджетів іншим місцевим бюджетам, всього</t>
  </si>
  <si>
    <t>ЗАГАЛЬНИЙ ФОНД з офіційними трансфертами</t>
  </si>
  <si>
    <t>СПЕЦІАЛЬНИЙ ФОНД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</si>
  <si>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</si>
  <si>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</si>
  <si>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Інші джерела власних надходжень бюджетних установ</t>
  </si>
  <si>
    <t>РАЗОМ ДОХОДІВ СПЕЦІАЛЬНОГО ФОНДУ </t>
  </si>
  <si>
    <t>ВСЬОГО ДОХОДІВ</t>
  </si>
  <si>
    <t>Голова районної у місті ради </t>
  </si>
  <si>
    <t>А.В. Атаманенко</t>
  </si>
  <si>
    <t>Додаток 2</t>
  </si>
  <si>
    <t>до Прогнозу бюджету району у місті на </t>
  </si>
  <si>
    <t>2021-2022 роки</t>
  </si>
  <si>
    <t>                                                  Видатки бюджету району у місті за функціональною ознакою на 2019-2022 роки</t>
  </si>
  <si>
    <t>Код ТПКВКМБ</t>
  </si>
  <si>
    <t>Код  ФКВКБ</t>
  </si>
  <si>
    <t>Найменування бюджетної програми згідно з Типовою програмною класифікацією видатків та кредитування місцевого бюджету </t>
  </si>
  <si>
    <t>2019 рік</t>
  </si>
  <si>
    <t>0100</t>
  </si>
  <si>
    <t>Державне управління, всього</t>
  </si>
  <si>
    <t>0150</t>
  </si>
  <si>
    <t>0111</t>
  </si>
  <si>
    <t>0180</t>
  </si>
  <si>
    <t>0133</t>
  </si>
  <si>
    <t>Інша діяльність у сфері державного управління</t>
  </si>
  <si>
    <t>1060</t>
  </si>
  <si>
    <t>0910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</si>
  <si>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сім"ях, сім"ях патронатного вихователя </t>
  </si>
  <si>
    <t>1000</t>
  </si>
  <si>
    <t>Освіта, всього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</si>
  <si>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</si>
  <si>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</si>
  <si>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</si>
  <si>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у тому числі:</t>
  </si>
  <si>
    <t>за рахунок субвенції з міського бюджету на погашення заборгованості за спожитий природний газ закладами освіти </t>
  </si>
  <si>
    <t>3000</t>
  </si>
  <si>
    <t>Соціальний захист та соціальне забезпечення, всього</t>
  </si>
  <si>
    <t>3010</t>
  </si>
  <si>
    <t>3011</t>
  </si>
  <si>
    <t>1030</t>
  </si>
  <si>
    <t>3012</t>
  </si>
  <si>
    <t>3020</t>
  </si>
  <si>
    <t>Надання пільг та субсидій населенню на придбання твердого та рідкого пічного побутового палива і скрапленого газу </t>
  </si>
  <si>
    <t>3030</t>
  </si>
  <si>
    <t>3040</t>
  </si>
  <si>
    <t>Надання допомоги сім'ям з дітьми, малозабезпеченим сім’ям, тимчасової допомоги дітям</t>
  </si>
  <si>
    <t>3041</t>
  </si>
  <si>
    <t>1040</t>
  </si>
  <si>
    <t>3042</t>
  </si>
  <si>
    <t>3043</t>
  </si>
  <si>
    <t>3044</t>
  </si>
  <si>
    <t>3045</t>
  </si>
  <si>
    <t>3046</t>
  </si>
  <si>
    <t>3047</t>
  </si>
  <si>
    <t>3080</t>
  </si>
  <si>
    <t>3081</t>
  </si>
  <si>
    <t>1010</t>
  </si>
  <si>
    <t>3082</t>
  </si>
  <si>
    <t>у тому числі за рахунок субвенцій з міського бюджету </t>
  </si>
  <si>
    <t>Заклади і заходи з питань дітей та їх соціального захисту</t>
  </si>
  <si>
    <t>3120</t>
  </si>
  <si>
    <t>Здійснення соціальної роботи з вразливими категоріями населення</t>
  </si>
  <si>
    <t>3130</t>
  </si>
  <si>
    <t>Реалізація державної політики у молодіжній сфері</t>
  </si>
  <si>
    <t>3190</t>
  </si>
  <si>
    <t>Соціальний захист ветеранів війни та праці</t>
  </si>
  <si>
    <t>4000</t>
  </si>
  <si>
    <t>0829</t>
  </si>
  <si>
    <t>6000</t>
  </si>
  <si>
    <t>Житлово-комунальне господарство,всього</t>
  </si>
  <si>
    <t>в тому числі за рахунок субвенції з міського бюджету</t>
  </si>
  <si>
    <t>6017</t>
  </si>
  <si>
    <t>0620</t>
  </si>
  <si>
    <t>Інша діяльність, пов"язана з експлуатацією об"єктів житлово-комунального господарства</t>
  </si>
  <si>
    <t>за рахунок субвенції з міського бюджету на фінансування обласного конкурсу мікропроектів з енергоефективності та енергозбереження серед органів самоорганізації населення та ОСББ</t>
  </si>
  <si>
    <t>6090</t>
  </si>
  <si>
    <t>0640</t>
  </si>
  <si>
    <t>Інша діяльність у сфері житлово-комунального господарства</t>
  </si>
  <si>
    <t>за рахунок субвенції з міського бюджету на виконання Програми доручень виборців депутатами Дніпровської міської ради VI скликання на 2016-2020 роки</t>
  </si>
  <si>
    <t>Економічна діяльність</t>
  </si>
  <si>
    <t>Будівництво та регіональний розвиток</t>
  </si>
  <si>
    <t>УСЬОГО ВИДАТКІВ ЗАГАЛЬНОГО ФОНДУ</t>
  </si>
  <si>
    <t>СПЕЦІАЛЬНИЙ ФОНД </t>
  </si>
  <si>
    <t>1050</t>
  </si>
  <si>
    <t>Організація та проведення громадських робіт</t>
  </si>
  <si>
    <t>Житлово-комунальне господарство, всього</t>
  </si>
  <si>
    <t>УСЬОГО ВИДАТКІВ СПЕЦІАЛЬНОГО ФОНДУ</t>
  </si>
  <si>
    <t>РАЗОМ</t>
  </si>
  <si>
    <t>Голова районної у місті  ради</t>
  </si>
  <si>
    <t>Додаток 3</t>
  </si>
  <si>
    <t>Розподіл видатків в розрізі головних розпорядників коштів бюджету району у місті на 2019-2022 роки </t>
  </si>
  <si>
    <t>Код програмної класифікації видатків та кредитування місцевого бюджету</t>
  </si>
  <si>
    <t>Найменування головного розпорядника коштів бюджету району у місті / відповідального виконавця, найменування бюджетної програми
 згідно з Типовою програмною класифікацією видатків та кредитування місцевого бюджету </t>
  </si>
  <si>
    <t>0100000</t>
  </si>
  <si>
    <t>Шевченківська районна у місті Дніпрі рада, всього:</t>
  </si>
  <si>
    <t>Державне управління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</si>
  <si>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</si>
  <si>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</si>
  <si>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0110180</t>
  </si>
  <si>
    <t>Соціальний захист та соціальне забезпечення</t>
  </si>
  <si>
    <t>0113121</t>
  </si>
  <si>
    <t>3121</t>
  </si>
  <si>
    <t>Утримання та забезпечення діяльності центрів соціальних служб для сім"ї, дітей та молоді </t>
  </si>
  <si>
    <t>0113133</t>
  </si>
  <si>
    <t>3133</t>
  </si>
  <si>
    <t>Інші заходи та заклади молодіжної політики</t>
  </si>
  <si>
    <t>0113192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</si>
  <si>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</si>
  <si>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</si>
  <si>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3240</t>
  </si>
  <si>
    <t>Інші заклади та заходи</t>
  </si>
  <si>
    <t>0113242</t>
  </si>
  <si>
    <t>3242</t>
  </si>
  <si>
    <t>1090</t>
  </si>
  <si>
    <t>Інші заходи у сфері соціального захисту і соціального забезпечення</t>
  </si>
  <si>
    <t>за рахунок субвенції з міського бюджету на виконання доручень виборців депутатами районних у місті рад</t>
  </si>
  <si>
    <t>Культура і мистецтво</t>
  </si>
  <si>
    <t>4080</t>
  </si>
  <si>
    <t>Інші заклади та заходи в галузі культури і мистецтва</t>
  </si>
  <si>
    <t>0114082</t>
  </si>
  <si>
    <t>4082</t>
  </si>
  <si>
    <t>Інші заходи в галузі культури і мистецтва</t>
  </si>
  <si>
    <t>Житлово-комунальне господарство</t>
  </si>
  <si>
    <t>0116017</t>
  </si>
  <si>
    <t>Інші діяльність, пов"язана з експлуатацією об"єктів житлово-комунального господарства</t>
  </si>
  <si>
    <t>у тому числі за рахунок  субвенції з міського бюджету </t>
  </si>
  <si>
    <t>за рахунок  субвенції з міського бюджету на виконання галузевих програм, затверджених міською та районними у місті радами</t>
  </si>
  <si>
    <t>0600000</t>
  </si>
  <si>
    <t>Відділ освіти районної у місті Дніпрі ради, всього</t>
  </si>
  <si>
    <t>Освіта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</si>
  <si>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</si>
  <si>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
спеціалізованими школами, ліцеями, гімназіями, колегіумами</t>
  </si>
  <si>
    <t>0800000</t>
  </si>
  <si>
    <t>Управління соціального захисту населення Шевченківської районної у місті Дніпрі ради, всього:</t>
  </si>
  <si>
    <t>0810150</t>
  </si>
  <si>
    <t>за рахунок субвенції з місцевого бюджету на надання пільг та житлових субсидій населенню на оплату електроенергії, природного газу, 
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 встановлення, обслуговування та заміну вузлів комерційного обліку води та теплової енергії, абонентського обслуговування для споживачів
комунальних послуг, що надаються у багатоквартирних будинках за індивідуальними договорами за рахунок відповідної субвенції
 з державного бюджету </t>
  </si>
  <si>
    <t>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</si>
  <si>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за рахунок субвенції з місцевого бюджету на виплату допомоги сім'ям з дітьми, малозабезпеченим сім'ям, особам, які не мають права на пенсію, 
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</si>
  <si>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</si>
  <si>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</si>
  <si>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</si>
  <si>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</si>
  <si>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за рахунок субвенції з місцевого бюджету на надання пільг та житлових субсидій населенню на оплату електроенергії, природного газу, 
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
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</si>
  <si>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0813012</t>
  </si>
  <si>
    <t>Надання субсидій 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</si>
  <si>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</si>
  <si>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</si>
  <si>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</si>
  <si>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</si>
  <si>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</si>
  <si>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</si>
  <si>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</si>
  <si>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пільг з оплати послуг зв'язку, інших передбачених законодавством пільг окремим категоріям громадян та компенсації за 
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</si>
  <si>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</si>
  <si>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</si>
  <si>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</si>
  <si>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за рахунок субвенції з міського бюджету на надання пільг окремим категоріям громадян відповідно до законодавства</t>
  </si>
  <si>
    <t>0813032</t>
  </si>
  <si>
    <t>3032</t>
  </si>
  <si>
    <t>1070</t>
  </si>
  <si>
    <t>Надання пільг окремим категоріям громадян з оплати послуг зв'язку</t>
  </si>
  <si>
    <t>0813041</t>
  </si>
  <si>
    <t>Надання допомоги у зв'язку з вагітністю і пологами</t>
  </si>
  <si>
    <t>за рахунок субвенції з місцевого бюджету на виплату допомоги сім'ям з дітьми, малозабезпеченим сім'ям, особам, які не мають права на пенсію,
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</si>
  <si>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</si>
  <si>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</si>
  <si>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</si>
  <si>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</si>
  <si>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</si>
  <si>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</si>
  <si>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</si>
  <si>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</si>
  <si>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</si>
  <si>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</si>
  <si>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</si>
  <si>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сім’ям</t>
  </si>
  <si>
    <t>Надання допомоги особам з інвалідністю, дітям з інвалідністю, особам, які не мають права на пенсію, непрацюючій особі, яка досягла
загального пенсійного віку, але не набула права на пенсійну виплату, допомоги по догляду за особами з інвалідністю І чи ІІ групи 
внаслідок психічного розладу, компенсаційної виплати непрацюючій працездатній особі, яка доглядає за особою з інвалідністю
 І групи, а також за особою, яка досягла 80-річного віку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</si>
  <si>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</si>
  <si>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</si>
  <si>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</si>
  <si>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</si>
  <si>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</si>
  <si>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</si>
  <si>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</si>
  <si>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</si>
  <si>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</si>
  <si>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
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</si>
  <si>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</si>
  <si>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</si>
  <si>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</si>
  <si>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</si>
  <si>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</si>
  <si>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</si>
  <si>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</si>
  <si>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</si>
  <si>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</si>
  <si>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</si>
  <si>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</si>
  <si>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0813210</t>
  </si>
  <si>
    <t>3210</t>
  </si>
  <si>
    <t>за рахунок субвенції з міського бюджету на виконання Програми зайнятості населення у місті Дніпрі на 2017-2021 роки (організація проведення оплачувальних робіт)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</si>
  <si>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</si>
  <si>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</si>
  <si>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
типу та прийомних сім'ях, грошового забезпечення батькам-вихователям і прийомним батькам за надання соціальних послуг у дитячих
 будинках сімейного типу та прийомних сім'ях за принципом "гроші ходять за дитиною" та оплату послуг із здійснення патронату
 над дитиною та виплата соціальної допомоги на утримання дитини в сім’ї патронатного вихователя, підтримка малих групових будинків</t>
  </si>
  <si>
    <t>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
сімейного типу та прийомних сім'ях за принципом "гроші ходять за дитиною", оплату послуг із здійснення патронату над дитиною 
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</si>
  <si>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0813242</t>
  </si>
  <si>
    <t>за рахунок субвенції з міського бюджету на виконання Програми підтримки учасників антитерористичної операції та членів їх сімей м.Дніпра "Родина героя" на 2017-2021 роки (надання адресної допомоги на оплату житлово-комунальних послуг учасникам АТО, членам їх сімей, що проживають та зареєстровані у м.Дніпро)</t>
  </si>
  <si>
    <t>0900000</t>
  </si>
  <si>
    <t>Управління-служба у справах дітей Шевченківської районної у місті Дніпрі ради, всього</t>
  </si>
  <si>
    <t>0910150</t>
  </si>
  <si>
    <t>0911060</t>
  </si>
  <si>
    <t>3110</t>
  </si>
  <si>
    <t>0913112</t>
  </si>
  <si>
    <t>3112</t>
  </si>
  <si>
    <t>Заходи державної політики з питань дітей та їх соціального захисту</t>
  </si>
  <si>
    <t>0913242</t>
  </si>
  <si>
    <t>1200000</t>
  </si>
  <si>
    <t>Відділ комунального господарства Шевченківської районної у місти Дніпрі ради, всього:</t>
  </si>
  <si>
    <t>1210150</t>
  </si>
  <si>
    <t>1213242</t>
  </si>
  <si>
    <t>за рахунок субвенції з міського бюджету на виконання галузевих програм, затверджених міською та районними у місті радами</t>
  </si>
  <si>
    <t>1216030</t>
  </si>
  <si>
    <t>6030</t>
  </si>
  <si>
    <t>Організація благоустрою населених пунктів</t>
  </si>
  <si>
    <t>за рахунок субвенції з міського бюджету на благоустрій території району</t>
  </si>
  <si>
    <t>1216090</t>
  </si>
  <si>
    <t>за рахунок субвенції з міського бюджету на виконання Програми доручень виборців депутатами Дніпровської міської ради VI скликання 
на 2016-2020 роки</t>
  </si>
  <si>
    <t>7000</t>
  </si>
  <si>
    <t>7300</t>
  </si>
  <si>
    <t>1217340</t>
  </si>
  <si>
    <t>0443</t>
  </si>
  <si>
    <t>Проектування, реставрація та охорона пам'яток архітектури</t>
  </si>
  <si>
    <t>3700000</t>
  </si>
  <si>
    <t>Фінансове управління Шевченківської районної у місті Дніпрі ради, всього:</t>
  </si>
  <si>
    <t>3710150</t>
  </si>
  <si>
    <t>УСЬОГО ВИДАТКІВ ЗАГАЛЬНОГО ФОНДУ </t>
  </si>
  <si>
    <t>Голова  районної у місті  ради</t>
  </si>
  <si>
    <t>3011, 3031, 3032 з міського бюджету</t>
  </si>
  <si>
    <t>3220 гроші ходять за дитиною</t>
  </si>
  <si>
    <t>детские </t>
  </si>
  <si>
    <t>3021,3022 скраплений газ</t>
  </si>
  <si>
    <t>АУ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</si>
</sst>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"/>
    <numFmt numFmtId="166" formatCode="#,##0"/>
    <numFmt numFmtId="167" formatCode="#,##0.00"/>
    <numFmt numFmtId="168" formatCode="#,##0.0"/>
    <numFmt numFmtId="169" formatCode="0.0"/>
    <numFmt numFmtId="170" formatCode="DD/MM/YYYY"/>
    <numFmt numFmtId="171" formatCode="@"/>
    <numFmt numFmtId="172" formatCode="0.00"/>
    <numFmt numFmtId="173" formatCode="0.000"/>
  </numFmts>
  <fonts count="24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04"/>
    </font>
    <font>
      <b val="true"/>
      <sz val="14"/>
      <name val="Times New Roman"/>
      <family val="1"/>
      <charset val="204"/>
    </font>
    <font>
      <sz val="14"/>
      <name val="Times New Roman"/>
      <family val="1"/>
      <charset val="204"/>
    </font>
    <font>
      <b val="true"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Arial Cyr"/>
      <family val="2"/>
      <charset val="204"/>
    </font>
    <font>
      <sz val="16"/>
      <name val="Times New Roman"/>
      <family val="1"/>
      <charset val="204"/>
    </font>
    <font>
      <b val="true"/>
      <sz val="16"/>
      <name val="Times New Roman"/>
      <family val="1"/>
      <charset val="204"/>
    </font>
    <font>
      <sz val="14"/>
      <name val="Arial Cyr"/>
      <family val="2"/>
      <charset val="204"/>
    </font>
    <font>
      <sz val="18"/>
      <name val="Arial Cyr"/>
      <family val="2"/>
      <charset val="204"/>
    </font>
    <font>
      <sz val="22"/>
      <name val="Arial Cyr"/>
      <family val="2"/>
      <charset val="204"/>
    </font>
    <font>
      <sz val="20"/>
      <name val="Times New Roman"/>
      <family val="1"/>
      <charset val="204"/>
    </font>
    <font>
      <sz val="16"/>
      <color rgb="FFFF0000"/>
      <name val="Arial Cyr"/>
      <family val="2"/>
      <charset val="204"/>
    </font>
    <font>
      <b val="true"/>
      <sz val="12"/>
      <name val="Arial Cyr"/>
      <family val="2"/>
      <charset val="204"/>
    </font>
    <font>
      <sz val="12"/>
      <name val="Arial Cyr"/>
      <family val="2"/>
      <charset val="204"/>
    </font>
    <font>
      <b val="true"/>
      <sz val="12"/>
      <name val="Times New Roman"/>
      <family val="1"/>
      <charset val="204"/>
    </font>
    <font>
      <b val="true"/>
      <sz val="10"/>
      <name val="Arial Cyr"/>
      <family val="2"/>
      <charset val="204"/>
    </font>
    <font>
      <b val="true"/>
      <i val="true"/>
      <sz val="12"/>
      <name val="Times New Roman"/>
      <family val="1"/>
      <charset val="204"/>
    </font>
    <font>
      <i val="true"/>
      <sz val="12"/>
      <name val="Times New Roman"/>
      <family val="1"/>
      <charset val="204"/>
    </font>
    <font>
      <b val="true"/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FF00"/>
        <bgColor rgb="FF33CCCC"/>
      </patternFill>
    </fill>
    <fill>
      <patternFill patternType="solid">
        <fgColor rgb="FFFFFF00"/>
        <bgColor rgb="FFFFFF00"/>
      </patternFill>
    </fill>
    <fill>
      <patternFill patternType="solid">
        <fgColor rgb="FFFF99CC"/>
        <bgColor rgb="FFFF8080"/>
      </patternFill>
    </fill>
    <fill>
      <patternFill patternType="solid">
        <fgColor rgb="FFFF6600"/>
        <bgColor rgb="FFFF9900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 diagonalUp="false" diagonalDown="false">
      <left style="medium">
        <color rgb="FF1A1A1A"/>
      </left>
      <right style="medium">
        <color rgb="FF1A1A1A"/>
      </right>
      <top style="medium">
        <color rgb="FF1A1A1A"/>
      </top>
      <bottom style="medium">
        <color rgb="FF1A1A1A"/>
      </bottom>
      <diagonal/>
    </border>
    <border diagonalUp="false" diagonalDown="false">
      <left style="medium">
        <color rgb="FF1A1A1A"/>
      </left>
      <right style="medium">
        <color rgb="FF1A1A1A"/>
      </right>
      <top/>
      <bottom style="medium">
        <color rgb="FF1A1A1A"/>
      </bottom>
      <diagonal/>
    </border>
    <border diagonalUp="false" diagonalDown="false">
      <left style="medium">
        <color rgb="FF1A1A1A"/>
      </left>
      <right style="medium">
        <color rgb="FF1A1A1A"/>
      </right>
      <top style="medium">
        <color rgb="FF1A1A1A"/>
      </top>
      <bottom/>
      <diagonal/>
    </border>
    <border diagonalUp="false" diagonalDown="false">
      <left/>
      <right/>
      <top style="medium">
        <color rgb="FF1A1A1A"/>
      </top>
      <bottom style="medium">
        <color rgb="FF1A1A1A"/>
      </bottom>
      <diagonal/>
    </border>
    <border diagonalUp="false" diagonalDown="false">
      <left/>
      <right style="medium">
        <color rgb="FF1A1A1A"/>
      </right>
      <top style="medium">
        <color rgb="FF1A1A1A"/>
      </top>
      <bottom style="medium">
        <color rgb="FF1A1A1A"/>
      </bottom>
      <diagonal/>
    </border>
    <border diagonalUp="false" diagonalDown="false">
      <left style="medium">
        <color rgb="FF1A1A1A"/>
      </left>
      <right/>
      <top style="medium">
        <color rgb="FF1A1A1A"/>
      </top>
      <bottom style="medium">
        <color rgb="FF1A1A1A"/>
      </bottom>
      <diagonal/>
    </border>
    <border diagonalUp="false" diagonalDown="false">
      <left style="hair">
        <color rgb="FF1A1A1A"/>
      </left>
      <right style="hair">
        <color rgb="FF1A1A1A"/>
      </right>
      <top style="hair">
        <color rgb="FF1A1A1A"/>
      </top>
      <bottom style="hair">
        <color rgb="FF1A1A1A"/>
      </bottom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70" fontId="1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2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7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1" fontId="8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0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1" fontId="19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1" fontId="19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2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2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9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3" fontId="18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2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2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2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2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2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2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2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8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6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8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8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3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5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_Додатки № 1 (до проекту бюдж., на виконком,на сесію)" xfId="20" builtinId="54" customBuiltin="true"/>
    <cellStyle name="Обычный_дод№ 2" xfId="21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A1A1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Q49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00" zoomScaleNormal="50" zoomScalePageLayoutView="100" workbookViewId="0">
      <selection pane="topLeft" activeCell="E5" activeCellId="0" sqref="E5"/>
    </sheetView>
  </sheetViews>
  <sheetFormatPr defaultRowHeight="12.75"/>
  <cols>
    <col collapsed="false" hidden="false" max="1" min="1" style="1" width="19.265306122449"/>
    <col collapsed="false" hidden="false" max="2" min="2" style="1" width="137"/>
    <col collapsed="false" hidden="false" max="3" min="3" style="1" width="20.6887755102041"/>
    <col collapsed="false" hidden="false" max="4" min="4" style="1" width="22.265306122449"/>
    <col collapsed="false" hidden="false" max="5" min="5" style="1" width="20.5459183673469"/>
    <col collapsed="false" hidden="false" max="6" min="6" style="1" width="19.4030612244898"/>
    <col collapsed="false" hidden="false" max="7" min="7" style="1" width="12.4081632653061"/>
    <col collapsed="false" hidden="false" max="8" min="8" style="1" width="22.6887755102041"/>
    <col collapsed="false" hidden="false" max="9" min="9" style="1" width="8.8469387755102"/>
    <col collapsed="false" hidden="false" max="10" min="10" style="1" width="15.6938775510204"/>
    <col collapsed="false" hidden="false" max="11" min="11" style="1" width="24.9744897959184"/>
    <col collapsed="false" hidden="false" max="12" min="12" style="1" width="16.9795918367347"/>
    <col collapsed="false" hidden="false" max="257" min="13" style="1" width="8.8469387755102"/>
    <col collapsed="false" hidden="false" max="1025" min="258" style="0" width="8.8469387755102"/>
  </cols>
  <sheetData>
    <row r="1" customFormat="false" ht="18.75" hidden="false" customHeight="false" outlineLevel="0" collapsed="false">
      <c r="B1" s="2"/>
      <c r="C1" s="2"/>
      <c r="D1" s="3" t="s">
        <v>0</v>
      </c>
      <c r="E1" s="3"/>
      <c r="F1" s="3"/>
      <c r="G1" s="2"/>
      <c r="H1" s="4"/>
      <c r="I1" s="4"/>
      <c r="J1" s="4"/>
    </row>
    <row r="2" customFormat="false" ht="18.75" hidden="false" customHeight="true" outlineLevel="0" collapsed="false">
      <c r="B2" s="2"/>
      <c r="C2" s="2"/>
      <c r="D2" s="5" t="s">
        <v>1</v>
      </c>
      <c r="E2" s="5"/>
      <c r="F2" s="5"/>
      <c r="G2" s="2"/>
      <c r="H2" s="4"/>
      <c r="I2" s="4"/>
      <c r="J2" s="4"/>
    </row>
    <row r="3" customFormat="false" ht="19.35" hidden="false" customHeight="false" outlineLevel="0" collapsed="false">
      <c r="B3" s="2"/>
      <c r="C3" s="2"/>
      <c r="D3" s="6" t="s">
        <v>2</v>
      </c>
      <c r="E3" s="6"/>
      <c r="F3" s="3"/>
      <c r="G3" s="2"/>
      <c r="H3" s="4"/>
      <c r="I3" s="4"/>
      <c r="J3" s="4"/>
    </row>
    <row r="4" customFormat="false" ht="19.35" hidden="false" customHeight="false" outlineLevel="0" collapsed="false">
      <c r="B4" s="2"/>
      <c r="C4" s="2"/>
      <c r="D4" s="6"/>
      <c r="E4" s="6"/>
      <c r="F4" s="7"/>
      <c r="G4" s="2"/>
      <c r="H4" s="4"/>
      <c r="I4" s="4"/>
      <c r="J4" s="4"/>
    </row>
    <row r="5" customFormat="false" ht="18.75" hidden="false" customHeight="false" outlineLevel="0" collapsed="false">
      <c r="B5" s="8"/>
      <c r="C5" s="8"/>
      <c r="D5" s="8"/>
      <c r="E5" s="8"/>
      <c r="F5" s="7"/>
      <c r="G5" s="4"/>
      <c r="H5" s="4"/>
      <c r="I5" s="4"/>
      <c r="J5" s="4"/>
    </row>
    <row r="6" customFormat="false" ht="22.5" hidden="false" customHeight="false" outlineLevel="0" collapsed="false">
      <c r="B6" s="9" t="s">
        <v>3</v>
      </c>
      <c r="C6" s="9"/>
      <c r="D6" s="9"/>
      <c r="E6" s="9"/>
      <c r="F6" s="9"/>
      <c r="G6" s="4"/>
      <c r="H6" s="4"/>
      <c r="I6" s="4"/>
      <c r="J6" s="4"/>
    </row>
    <row r="7" customFormat="false" ht="18.75" hidden="false" customHeight="false" outlineLevel="0" collapsed="false">
      <c r="B7" s="10"/>
      <c r="C7" s="10"/>
      <c r="D7" s="10"/>
      <c r="E7" s="10"/>
      <c r="F7" s="10"/>
      <c r="G7" s="4"/>
      <c r="H7" s="4"/>
      <c r="I7" s="4"/>
      <c r="J7" s="4"/>
    </row>
    <row r="8" customFormat="false" ht="18.75" hidden="false" customHeight="false" outlineLevel="0" collapsed="false">
      <c r="B8" s="8"/>
      <c r="C8" s="8"/>
      <c r="D8" s="8"/>
      <c r="E8" s="8"/>
      <c r="F8" s="8" t="s">
        <v>4</v>
      </c>
      <c r="G8" s="4"/>
      <c r="H8" s="4"/>
      <c r="I8" s="4"/>
      <c r="J8" s="4"/>
    </row>
    <row r="9" customFormat="false" ht="18.75" hidden="false" customHeight="true" outlineLevel="0" collapsed="false">
      <c r="A9" s="11" t="s">
        <v>5</v>
      </c>
      <c r="B9" s="12" t="s">
        <v>6</v>
      </c>
      <c r="C9" s="13" t="s">
        <v>7</v>
      </c>
      <c r="D9" s="14" t="s">
        <v>8</v>
      </c>
      <c r="E9" s="14" t="s">
        <v>9</v>
      </c>
      <c r="F9" s="14" t="s">
        <v>10</v>
      </c>
      <c r="G9" s="4"/>
      <c r="H9" s="4"/>
      <c r="I9" s="4"/>
      <c r="J9" s="4"/>
    </row>
    <row r="10" customFormat="false" ht="18" hidden="false" customHeight="true" outlineLevel="0" collapsed="false">
      <c r="A10" s="11"/>
      <c r="B10" s="12"/>
      <c r="C10" s="13"/>
      <c r="D10" s="14"/>
      <c r="E10" s="14"/>
      <c r="F10" s="14"/>
      <c r="G10" s="4"/>
      <c r="H10" s="4"/>
      <c r="I10" s="4"/>
      <c r="J10" s="4"/>
    </row>
    <row r="11" customFormat="false" ht="18.75" hidden="false" customHeight="false" outlineLevel="0" collapsed="false">
      <c r="A11" s="11"/>
      <c r="B11" s="12"/>
      <c r="C11" s="13"/>
      <c r="D11" s="14"/>
      <c r="E11" s="14"/>
      <c r="F11" s="14"/>
      <c r="G11" s="4"/>
      <c r="H11" s="4"/>
      <c r="I11" s="4"/>
      <c r="J11" s="4"/>
    </row>
    <row r="12" customFormat="false" ht="18.75" hidden="false" customHeight="false" outlineLevel="0" collapsed="false">
      <c r="A12" s="11"/>
      <c r="B12" s="12"/>
      <c r="C12" s="13"/>
      <c r="D12" s="14"/>
      <c r="E12" s="14"/>
      <c r="F12" s="14"/>
      <c r="G12" s="4"/>
      <c r="H12" s="4"/>
      <c r="I12" s="4"/>
      <c r="J12" s="4"/>
    </row>
    <row r="13" customFormat="false" ht="18.75" hidden="false" customHeight="false" outlineLevel="0" collapsed="false">
      <c r="A13" s="11"/>
      <c r="B13" s="12"/>
      <c r="C13" s="13"/>
      <c r="D13" s="14"/>
      <c r="E13" s="14"/>
      <c r="F13" s="14"/>
      <c r="G13" s="4"/>
      <c r="H13" s="4"/>
      <c r="I13" s="4"/>
      <c r="J13" s="4"/>
    </row>
    <row r="14" customFormat="false" ht="20.25" hidden="false" customHeight="false" outlineLevel="0" collapsed="false">
      <c r="A14" s="15" t="n">
        <v>1</v>
      </c>
      <c r="B14" s="16" t="n">
        <v>2</v>
      </c>
      <c r="C14" s="16" t="n">
        <v>3</v>
      </c>
      <c r="D14" s="16" t="n">
        <v>4</v>
      </c>
      <c r="E14" s="16" t="n">
        <v>5</v>
      </c>
      <c r="F14" s="17" t="n">
        <v>6</v>
      </c>
      <c r="G14" s="4"/>
      <c r="H14" s="4"/>
      <c r="I14" s="4"/>
      <c r="J14" s="4"/>
    </row>
    <row r="15" customFormat="false" ht="28.15" hidden="false" customHeight="true" outlineLevel="0" collapsed="false">
      <c r="A15" s="18"/>
      <c r="B15" s="19" t="s">
        <v>11</v>
      </c>
      <c r="C15" s="16"/>
      <c r="D15" s="16"/>
      <c r="E15" s="16"/>
      <c r="F15" s="17"/>
      <c r="G15" s="4"/>
      <c r="H15" s="4"/>
      <c r="I15" s="4"/>
      <c r="J15" s="4"/>
    </row>
    <row r="16" customFormat="false" ht="34.15" hidden="false" customHeight="true" outlineLevel="0" collapsed="false">
      <c r="A16" s="20" t="n">
        <v>10000000</v>
      </c>
      <c r="B16" s="19" t="s">
        <v>12</v>
      </c>
      <c r="C16" s="21" t="n">
        <v>26538009</v>
      </c>
      <c r="D16" s="21" t="n">
        <v>15661405</v>
      </c>
      <c r="E16" s="21" t="n">
        <f aca="false">E18+E19</f>
        <v>25894563</v>
      </c>
      <c r="F16" s="21" t="n">
        <f aca="false">F18+F19</f>
        <v>27240943</v>
      </c>
      <c r="G16" s="22"/>
      <c r="H16" s="22"/>
      <c r="I16" s="4"/>
      <c r="J16" s="4"/>
    </row>
    <row r="17" customFormat="false" ht="34.15" hidden="false" customHeight="true" outlineLevel="0" collapsed="false">
      <c r="A17" s="20" t="n">
        <v>11000000</v>
      </c>
      <c r="B17" s="19" t="s">
        <v>13</v>
      </c>
      <c r="C17" s="21" t="n">
        <f aca="false">C18</f>
        <v>14321879</v>
      </c>
      <c r="D17" s="21" t="n">
        <f aca="false">D18</f>
        <v>7193503</v>
      </c>
      <c r="E17" s="21" t="n">
        <f aca="false">E18</f>
        <v>11731563</v>
      </c>
      <c r="F17" s="21" t="n">
        <f aca="false">F18</f>
        <v>12228000</v>
      </c>
      <c r="G17" s="22"/>
      <c r="H17" s="22"/>
      <c r="I17" s="4"/>
      <c r="J17" s="4"/>
    </row>
    <row r="18" customFormat="false" ht="31.15" hidden="false" customHeight="true" outlineLevel="0" collapsed="false">
      <c r="A18" s="16" t="n">
        <v>11010000</v>
      </c>
      <c r="B18" s="23" t="s">
        <v>14</v>
      </c>
      <c r="C18" s="24" t="n">
        <v>14321879</v>
      </c>
      <c r="D18" s="24" t="n">
        <v>7193503</v>
      </c>
      <c r="E18" s="24" t="n">
        <f aca="false">11700468+31095</f>
        <v>11731563</v>
      </c>
      <c r="F18" s="24" t="n">
        <f aca="false">12200000+28000</f>
        <v>12228000</v>
      </c>
      <c r="G18" s="4"/>
      <c r="H18" s="25"/>
      <c r="I18" s="26"/>
      <c r="J18" s="25"/>
    </row>
    <row r="19" customFormat="false" ht="33" hidden="false" customHeight="true" outlineLevel="0" collapsed="false">
      <c r="A19" s="16" t="n">
        <v>18000000</v>
      </c>
      <c r="B19" s="23" t="s">
        <v>15</v>
      </c>
      <c r="C19" s="24" t="n">
        <v>12216140</v>
      </c>
      <c r="D19" s="24" t="n">
        <f aca="false">D20+D21</f>
        <v>8467902</v>
      </c>
      <c r="E19" s="24" t="n">
        <f aca="false">E20+E21</f>
        <v>14163000</v>
      </c>
      <c r="F19" s="24" t="n">
        <f aca="false">F20+F21</f>
        <v>15012943</v>
      </c>
      <c r="G19" s="22"/>
      <c r="H19" s="4"/>
      <c r="I19" s="4"/>
      <c r="J19" s="4"/>
    </row>
    <row r="20" customFormat="false" ht="28.15" hidden="false" customHeight="true" outlineLevel="0" collapsed="false">
      <c r="A20" s="16" t="n">
        <v>18010000</v>
      </c>
      <c r="B20" s="23" t="s">
        <v>16</v>
      </c>
      <c r="C20" s="24" t="n">
        <v>11393687</v>
      </c>
      <c r="D20" s="24" t="n">
        <v>7639000</v>
      </c>
      <c r="E20" s="24" t="n">
        <f aca="false">11933000+30000</f>
        <v>11963000</v>
      </c>
      <c r="F20" s="24" t="n">
        <f aca="false">27651+12585292</f>
        <v>12612943</v>
      </c>
      <c r="G20" s="4"/>
      <c r="H20" s="25"/>
      <c r="I20" s="26"/>
      <c r="J20" s="25"/>
    </row>
    <row r="21" customFormat="false" ht="30.6" hidden="false" customHeight="true" outlineLevel="0" collapsed="false">
      <c r="A21" s="16" t="n">
        <v>18030000</v>
      </c>
      <c r="B21" s="23" t="s">
        <v>17</v>
      </c>
      <c r="C21" s="24" t="n">
        <v>822453</v>
      </c>
      <c r="D21" s="24" t="n">
        <v>828902</v>
      </c>
      <c r="E21" s="24" t="n">
        <v>2200000</v>
      </c>
      <c r="F21" s="24" t="n">
        <v>2400000</v>
      </c>
      <c r="G21" s="4"/>
      <c r="H21" s="25"/>
      <c r="I21" s="26"/>
      <c r="J21" s="22"/>
      <c r="L21" s="27"/>
    </row>
    <row r="22" customFormat="false" ht="30" hidden="false" customHeight="true" outlineLevel="0" collapsed="false">
      <c r="A22" s="20" t="n">
        <v>20000000</v>
      </c>
      <c r="B22" s="19" t="s">
        <v>18</v>
      </c>
      <c r="C22" s="21" t="n">
        <v>1031963</v>
      </c>
      <c r="D22" s="21" t="n">
        <f aca="false">D23+D24+D25</f>
        <v>1081000</v>
      </c>
      <c r="E22" s="21" t="n">
        <f aca="false">E23+E24+E25</f>
        <v>2059062</v>
      </c>
      <c r="F22" s="21" t="n">
        <f aca="false">F23+F24+F25</f>
        <v>2265129</v>
      </c>
      <c r="G22" s="4"/>
      <c r="H22" s="4"/>
      <c r="I22" s="4"/>
      <c r="J22" s="4"/>
      <c r="L22" s="28"/>
    </row>
    <row r="23" customFormat="false" ht="33.6" hidden="false" customHeight="true" outlineLevel="0" collapsed="false">
      <c r="A23" s="16" t="n">
        <v>21000000</v>
      </c>
      <c r="B23" s="23" t="s">
        <v>19</v>
      </c>
      <c r="C23" s="24" t="n">
        <v>547186</v>
      </c>
      <c r="D23" s="24" t="n">
        <v>577000</v>
      </c>
      <c r="E23" s="24" t="n">
        <v>1031562</v>
      </c>
      <c r="F23" s="24" t="n">
        <v>1155000</v>
      </c>
      <c r="G23" s="4"/>
      <c r="H23" s="25"/>
      <c r="I23" s="4"/>
      <c r="J23" s="4"/>
      <c r="K23" s="29"/>
    </row>
    <row r="24" customFormat="false" ht="27" hidden="false" customHeight="true" outlineLevel="0" collapsed="false">
      <c r="A24" s="16" t="n">
        <v>22000000</v>
      </c>
      <c r="B24" s="23" t="s">
        <v>20</v>
      </c>
      <c r="C24" s="24" t="n">
        <v>416627</v>
      </c>
      <c r="D24" s="24" t="n">
        <v>435000</v>
      </c>
      <c r="E24" s="24" t="n">
        <v>827500</v>
      </c>
      <c r="F24" s="24" t="n">
        <v>890129</v>
      </c>
      <c r="G24" s="4"/>
      <c r="H24" s="4"/>
      <c r="I24" s="4"/>
      <c r="J24" s="4"/>
      <c r="L24" s="30"/>
    </row>
    <row r="25" customFormat="false" ht="30.6" hidden="false" customHeight="true" outlineLevel="0" collapsed="false">
      <c r="A25" s="16" t="n">
        <v>24000000</v>
      </c>
      <c r="B25" s="23" t="s">
        <v>21</v>
      </c>
      <c r="C25" s="24" t="n">
        <v>68150</v>
      </c>
      <c r="D25" s="24" t="n">
        <v>69000</v>
      </c>
      <c r="E25" s="24" t="n">
        <v>200000</v>
      </c>
      <c r="F25" s="24" t="n">
        <v>220000</v>
      </c>
      <c r="G25" s="4"/>
      <c r="H25" s="4"/>
      <c r="I25" s="4"/>
      <c r="J25" s="4"/>
    </row>
    <row r="26" customFormat="false" ht="28.15" hidden="false" customHeight="true" outlineLevel="0" collapsed="false">
      <c r="A26" s="20" t="n">
        <v>30000000</v>
      </c>
      <c r="B26" s="19" t="s">
        <v>22</v>
      </c>
      <c r="C26" s="21" t="n">
        <v>7000</v>
      </c>
      <c r="D26" s="21" t="n">
        <v>7000</v>
      </c>
      <c r="E26" s="21" t="n">
        <v>12500</v>
      </c>
      <c r="F26" s="21" t="n">
        <v>13500</v>
      </c>
      <c r="G26" s="4"/>
      <c r="H26" s="4"/>
      <c r="I26" s="4"/>
      <c r="J26" s="4"/>
    </row>
    <row r="27" customFormat="false" ht="25.9" hidden="false" customHeight="true" outlineLevel="0" collapsed="false">
      <c r="A27" s="20" t="n">
        <v>31000000</v>
      </c>
      <c r="B27" s="19" t="s">
        <v>23</v>
      </c>
      <c r="C27" s="24" t="n">
        <v>7000</v>
      </c>
      <c r="D27" s="24" t="n">
        <v>7000</v>
      </c>
      <c r="E27" s="24" t="n">
        <v>12500</v>
      </c>
      <c r="F27" s="24" t="n">
        <v>13500</v>
      </c>
      <c r="G27" s="4"/>
      <c r="H27" s="4"/>
      <c r="I27" s="4"/>
      <c r="J27" s="4"/>
    </row>
    <row r="28" customFormat="false" ht="70.15" hidden="false" customHeight="true" outlineLevel="0" collapsed="false">
      <c r="A28" s="16" t="n">
        <v>31010000</v>
      </c>
      <c r="B28" s="31" t="s">
        <v>24</v>
      </c>
      <c r="C28" s="24" t="n">
        <v>7000</v>
      </c>
      <c r="D28" s="24" t="n">
        <v>7000</v>
      </c>
      <c r="E28" s="24" t="n">
        <v>12500</v>
      </c>
      <c r="F28" s="24" t="n">
        <v>13500</v>
      </c>
      <c r="G28" s="4"/>
      <c r="H28" s="4"/>
      <c r="I28" s="4"/>
      <c r="J28" s="4"/>
    </row>
    <row r="29" customFormat="false" ht="27" hidden="false" customHeight="true" outlineLevel="0" collapsed="false">
      <c r="A29" s="20" t="n">
        <v>90010100</v>
      </c>
      <c r="B29" s="19" t="s">
        <v>25</v>
      </c>
      <c r="C29" s="21" t="n">
        <v>27576982</v>
      </c>
      <c r="D29" s="21" t="n">
        <f aca="false">D16+D22+D26</f>
        <v>16749405</v>
      </c>
      <c r="E29" s="21" t="n">
        <f aca="false">E16+E22+E26</f>
        <v>27966125</v>
      </c>
      <c r="F29" s="21" t="n">
        <f aca="false">F16+F22+F26</f>
        <v>29519572</v>
      </c>
      <c r="G29" s="4"/>
      <c r="H29" s="22"/>
      <c r="I29" s="4"/>
      <c r="J29" s="4"/>
    </row>
    <row r="30" customFormat="false" ht="28.15" hidden="false" customHeight="true" outlineLevel="0" collapsed="false">
      <c r="A30" s="20" t="n">
        <v>40000000</v>
      </c>
      <c r="B30" s="19" t="s">
        <v>26</v>
      </c>
      <c r="C30" s="21" t="n">
        <v>79770636</v>
      </c>
      <c r="D30" s="21" t="n">
        <f aca="false">D31</f>
        <v>795000</v>
      </c>
      <c r="E30" s="32" t="n">
        <v>0</v>
      </c>
      <c r="F30" s="33" t="n">
        <v>0</v>
      </c>
      <c r="G30" s="4"/>
      <c r="H30" s="4"/>
      <c r="I30" s="4"/>
      <c r="J30" s="4"/>
    </row>
    <row r="31" customFormat="false" ht="28.15" hidden="false" customHeight="true" outlineLevel="0" collapsed="false">
      <c r="A31" s="16" t="n">
        <v>41050000</v>
      </c>
      <c r="B31" s="23" t="s">
        <v>27</v>
      </c>
      <c r="C31" s="24" t="n">
        <v>79770636</v>
      </c>
      <c r="D31" s="24" t="n">
        <f aca="false">41710+753290</f>
        <v>795000</v>
      </c>
      <c r="E31" s="34" t="n">
        <v>0</v>
      </c>
      <c r="F31" s="35" t="n">
        <v>0</v>
      </c>
      <c r="G31" s="36"/>
      <c r="H31" s="36"/>
      <c r="I31" s="36"/>
      <c r="J31" s="36"/>
      <c r="K31" s="37"/>
      <c r="L31" s="37"/>
      <c r="M31" s="37"/>
      <c r="N31" s="37"/>
      <c r="O31" s="37"/>
      <c r="P31" s="37"/>
      <c r="Q31" s="37"/>
    </row>
    <row r="32" customFormat="false" ht="28.15" hidden="false" customHeight="true" outlineLevel="0" collapsed="false">
      <c r="A32" s="20" t="n">
        <v>90010200</v>
      </c>
      <c r="B32" s="19" t="s">
        <v>28</v>
      </c>
      <c r="C32" s="21" t="n">
        <f aca="false">C29+C30</f>
        <v>107347618</v>
      </c>
      <c r="D32" s="21" t="n">
        <f aca="false">D29+D30</f>
        <v>17544405</v>
      </c>
      <c r="E32" s="21" t="n">
        <f aca="false">E29+E30</f>
        <v>27966125</v>
      </c>
      <c r="F32" s="21" t="n">
        <f aca="false">F29+F30</f>
        <v>29519572</v>
      </c>
      <c r="G32" s="36"/>
      <c r="H32" s="36"/>
      <c r="I32" s="36"/>
      <c r="J32" s="36"/>
      <c r="K32" s="37"/>
      <c r="L32" s="37"/>
      <c r="M32" s="37"/>
      <c r="N32" s="37"/>
      <c r="O32" s="37"/>
      <c r="P32" s="37"/>
      <c r="Q32" s="37"/>
    </row>
    <row r="33" customFormat="false" ht="27" hidden="false" customHeight="true" outlineLevel="0" collapsed="false">
      <c r="A33" s="20"/>
      <c r="B33" s="19" t="s">
        <v>29</v>
      </c>
      <c r="C33" s="21"/>
      <c r="D33" s="21"/>
      <c r="E33" s="21"/>
      <c r="F33" s="35"/>
      <c r="G33" s="38"/>
      <c r="H33" s="2"/>
      <c r="I33" s="2"/>
      <c r="J33" s="39"/>
      <c r="K33" s="39"/>
      <c r="L33" s="38"/>
      <c r="M33" s="36"/>
      <c r="N33" s="36"/>
      <c r="O33" s="36"/>
      <c r="P33" s="36"/>
      <c r="Q33" s="37"/>
    </row>
    <row r="34" customFormat="false" ht="30.6" hidden="false" customHeight="true" outlineLevel="0" collapsed="false">
      <c r="A34" s="20" t="n">
        <v>25000000</v>
      </c>
      <c r="B34" s="40" t="s">
        <v>30</v>
      </c>
      <c r="C34" s="21" t="n">
        <v>129672</v>
      </c>
      <c r="D34" s="32" t="n">
        <v>0</v>
      </c>
      <c r="E34" s="32" t="n">
        <v>0</v>
      </c>
      <c r="F34" s="32" t="n">
        <v>0</v>
      </c>
      <c r="G34" s="41"/>
      <c r="H34" s="42"/>
      <c r="I34" s="42"/>
      <c r="J34" s="39"/>
      <c r="K34" s="39"/>
      <c r="L34" s="39"/>
      <c r="M34" s="36"/>
      <c r="N34" s="36"/>
      <c r="O34" s="36"/>
      <c r="P34" s="36"/>
      <c r="Q34" s="37"/>
    </row>
    <row r="35" customFormat="false" ht="43.9" hidden="false" customHeight="true" outlineLevel="0" collapsed="false">
      <c r="A35" s="16" t="n">
        <v>25010000</v>
      </c>
      <c r="B35" s="31" t="s">
        <v>31</v>
      </c>
      <c r="C35" s="24" t="n">
        <v>24122</v>
      </c>
      <c r="D35" s="34" t="n">
        <v>0</v>
      </c>
      <c r="E35" s="34" t="n">
        <v>0</v>
      </c>
      <c r="F35" s="34" t="n">
        <v>0</v>
      </c>
      <c r="G35" s="41"/>
      <c r="H35" s="36"/>
      <c r="I35" s="36"/>
      <c r="J35" s="43"/>
      <c r="K35" s="43"/>
      <c r="L35" s="36"/>
      <c r="M35" s="36"/>
      <c r="N35" s="36"/>
      <c r="O35" s="36"/>
      <c r="P35" s="36"/>
      <c r="Q35" s="37"/>
    </row>
    <row r="36" customFormat="false" ht="27" hidden="false" customHeight="true" outlineLevel="0" collapsed="false">
      <c r="A36" s="16" t="n">
        <v>25020000</v>
      </c>
      <c r="B36" s="23" t="s">
        <v>32</v>
      </c>
      <c r="C36" s="24" t="n">
        <v>105550</v>
      </c>
      <c r="D36" s="34" t="n">
        <v>0</v>
      </c>
      <c r="E36" s="34" t="n">
        <v>0</v>
      </c>
      <c r="F36" s="34" t="n">
        <v>0</v>
      </c>
      <c r="G36" s="41"/>
      <c r="L36" s="44"/>
      <c r="M36" s="36"/>
      <c r="N36" s="36"/>
      <c r="O36" s="36"/>
      <c r="P36" s="36"/>
      <c r="Q36" s="37"/>
    </row>
    <row r="37" customFormat="false" ht="29.45" hidden="false" customHeight="true" outlineLevel="0" collapsed="false">
      <c r="A37" s="20" t="n">
        <v>90010100</v>
      </c>
      <c r="B37" s="40" t="s">
        <v>33</v>
      </c>
      <c r="C37" s="21" t="n">
        <f aca="false">C34</f>
        <v>129672</v>
      </c>
      <c r="D37" s="32" t="n">
        <f aca="false">D34</f>
        <v>0</v>
      </c>
      <c r="E37" s="32" t="n">
        <v>0</v>
      </c>
      <c r="F37" s="32" t="n">
        <f aca="false">E37/C37*100</f>
        <v>0</v>
      </c>
      <c r="G37" s="41"/>
      <c r="H37" s="36"/>
      <c r="I37" s="36"/>
      <c r="J37" s="36"/>
      <c r="K37" s="36"/>
      <c r="L37" s="36"/>
      <c r="M37" s="36"/>
      <c r="N37" s="36"/>
      <c r="O37" s="36"/>
      <c r="P37" s="36"/>
      <c r="Q37" s="37"/>
    </row>
    <row r="38" customFormat="false" ht="27" hidden="false" customHeight="true" outlineLevel="0" collapsed="false">
      <c r="A38" s="20" t="n">
        <v>90010300</v>
      </c>
      <c r="B38" s="40" t="s">
        <v>34</v>
      </c>
      <c r="C38" s="21" t="n">
        <f aca="false">C37+C32</f>
        <v>107477290</v>
      </c>
      <c r="D38" s="21" t="n">
        <f aca="false">D37+D32</f>
        <v>17544405</v>
      </c>
      <c r="E38" s="21" t="n">
        <f aca="false">E37+E32</f>
        <v>27966125</v>
      </c>
      <c r="F38" s="21" t="n">
        <f aca="false">F37+F32</f>
        <v>29519572</v>
      </c>
      <c r="G38" s="41"/>
      <c r="H38" s="36"/>
      <c r="I38" s="36"/>
      <c r="J38" s="36"/>
      <c r="K38" s="36"/>
      <c r="L38" s="36"/>
      <c r="M38" s="36"/>
      <c r="N38" s="36"/>
      <c r="O38" s="36"/>
      <c r="P38" s="36"/>
      <c r="Q38" s="37"/>
    </row>
    <row r="39" customFormat="false" ht="18.75" hidden="false" customHeight="false" outlineLevel="0" collapsed="false">
      <c r="B39" s="4"/>
      <c r="C39" s="4"/>
      <c r="D39" s="4"/>
      <c r="E39" s="4"/>
      <c r="F39" s="4"/>
      <c r="G39" s="36"/>
      <c r="H39" s="36"/>
      <c r="I39" s="36"/>
      <c r="J39" s="36"/>
      <c r="K39" s="37"/>
      <c r="L39" s="37"/>
      <c r="M39" s="37"/>
      <c r="N39" s="37"/>
      <c r="O39" s="37"/>
      <c r="P39" s="37"/>
      <c r="Q39" s="37"/>
    </row>
    <row r="40" customFormat="false" ht="63.6" hidden="false" customHeight="true" outlineLevel="0" collapsed="false">
      <c r="B40" s="4"/>
      <c r="C40" s="4"/>
      <c r="D40" s="4"/>
      <c r="E40" s="4"/>
      <c r="F40" s="4"/>
      <c r="G40" s="36"/>
      <c r="H40" s="36"/>
      <c r="I40" s="36"/>
      <c r="J40" s="36"/>
      <c r="K40" s="37"/>
      <c r="L40" s="37"/>
      <c r="M40" s="37"/>
      <c r="N40" s="37"/>
      <c r="O40" s="37"/>
      <c r="P40" s="37"/>
      <c r="Q40" s="37"/>
    </row>
    <row r="41" customFormat="false" ht="26.25" hidden="false" customHeight="false" outlineLevel="0" collapsed="false">
      <c r="B41" s="45" t="s">
        <v>35</v>
      </c>
      <c r="C41" s="45"/>
      <c r="D41" s="45"/>
      <c r="E41" s="45" t="s">
        <v>36</v>
      </c>
      <c r="F41" s="46"/>
      <c r="G41" s="36"/>
      <c r="H41" s="36"/>
      <c r="I41" s="36"/>
      <c r="J41" s="36"/>
      <c r="K41" s="37"/>
      <c r="L41" s="37"/>
      <c r="M41" s="37"/>
      <c r="N41" s="37"/>
      <c r="O41" s="37"/>
      <c r="P41" s="37"/>
      <c r="Q41" s="37"/>
    </row>
    <row r="42" customFormat="false" ht="20.25" hidden="false" customHeight="false" outlineLevel="0" collapsed="false"/>
    <row r="43" customFormat="false" ht="18.75" hidden="false" customHeight="false" outlineLevel="0" collapsed="false"/>
    <row r="44" customFormat="false" ht="21" hidden="false" customHeight="true" outlineLevel="0" collapsed="false"/>
    <row r="45" customFormat="false" ht="37.15" hidden="false" customHeight="true" outlineLevel="0" collapsed="false"/>
    <row r="46" customFormat="false" ht="37.15" hidden="false" customHeight="true" outlineLevel="0" collapsed="false"/>
    <row r="47" customFormat="false" ht="57" hidden="false" customHeight="true" outlineLevel="0" collapsed="false"/>
    <row r="48" customFormat="false" ht="1.15" hidden="false" customHeight="true" outlineLevel="0" collapsed="false"/>
    <row r="49" customFormat="false" ht="18.75" hidden="true" customHeight="false" outlineLevel="0" collapsed="false"/>
    <row r="50" customFormat="false" ht="18.75" hidden="true" customHeight="false" outlineLevel="0" collapsed="false"/>
    <row r="51" customFormat="false" ht="18.75" hidden="true" customHeight="false" outlineLevel="0" collapsed="false"/>
    <row r="52" customFormat="false" ht="18.75" hidden="true" customHeight="false" outlineLevel="0" collapsed="false"/>
    <row r="53" customFormat="false" ht="18.75" hidden="true" customHeight="false" outlineLevel="0" collapsed="false"/>
    <row r="54" customFormat="false" ht="18.75" hidden="true" customHeight="false" outlineLevel="0" collapsed="false"/>
    <row r="55" customFormat="false" ht="18.75" hidden="true" customHeight="false" outlineLevel="0" collapsed="false"/>
    <row r="56" customFormat="false" ht="18.75" hidden="true" customHeight="false" outlineLevel="0" collapsed="false"/>
    <row r="57" customFormat="false" ht="18.75" hidden="true" customHeight="false" outlineLevel="0" collapsed="false"/>
    <row r="58" customFormat="false" ht="18.75" hidden="true" customHeight="false" outlineLevel="0" collapsed="false"/>
    <row r="59" customFormat="false" ht="18.75" hidden="true" customHeight="false" outlineLevel="0" collapsed="false"/>
    <row r="60" customFormat="false" ht="18.75" hidden="true" customHeight="false" outlineLevel="0" collapsed="false"/>
    <row r="61" customFormat="false" ht="18.75" hidden="true" customHeight="false" outlineLevel="0" collapsed="false"/>
    <row r="62" customFormat="false" ht="18.75" hidden="true" customHeight="false" outlineLevel="0" collapsed="false"/>
    <row r="63" customFormat="false" ht="18.75" hidden="true" customHeight="false" outlineLevel="0" collapsed="false"/>
    <row r="64" customFormat="false" ht="18.75" hidden="true" customHeight="false" outlineLevel="0" collapsed="false"/>
    <row r="65" customFormat="false" ht="18.75" hidden="true" customHeight="false" outlineLevel="0" collapsed="false"/>
    <row r="66" customFormat="false" ht="18.75" hidden="true" customHeight="false" outlineLevel="0" collapsed="false"/>
    <row r="67" customFormat="false" ht="18.75" hidden="true" customHeight="false" outlineLevel="0" collapsed="false"/>
    <row r="68" customFormat="false" ht="18.75" hidden="true" customHeight="false" outlineLevel="0" collapsed="false"/>
    <row r="69" customFormat="false" ht="18.75" hidden="true" customHeight="false" outlineLevel="0" collapsed="false"/>
    <row r="70" customFormat="false" ht="18.75" hidden="true" customHeight="false" outlineLevel="0" collapsed="false"/>
    <row r="71" customFormat="false" ht="18.75" hidden="true" customHeight="false" outlineLevel="0" collapsed="false"/>
    <row r="72" customFormat="false" ht="18.75" hidden="true" customHeight="false" outlineLevel="0" collapsed="false"/>
    <row r="73" customFormat="false" ht="18.75" hidden="true" customHeight="false" outlineLevel="0" collapsed="false"/>
    <row r="74" customFormat="false" ht="18.75" hidden="true" customHeight="false" outlineLevel="0" collapsed="false"/>
    <row r="75" customFormat="false" ht="18.75" hidden="true" customHeight="false" outlineLevel="0" collapsed="false"/>
    <row r="76" customFormat="false" ht="18.75" hidden="true" customHeight="false" outlineLevel="0" collapsed="false"/>
    <row r="77" customFormat="false" ht="18.75" hidden="true" customHeight="false" outlineLevel="0" collapsed="false"/>
    <row r="78" customFormat="false" ht="18.75" hidden="true" customHeight="false" outlineLevel="0" collapsed="false"/>
    <row r="79" customFormat="false" ht="18.75" hidden="true" customHeight="false" outlineLevel="0" collapsed="false"/>
    <row r="80" customFormat="false" ht="18.75" hidden="true" customHeight="false" outlineLevel="0" collapsed="false"/>
    <row r="81" customFormat="false" ht="18.75" hidden="true" customHeight="false" outlineLevel="0" collapsed="false"/>
    <row r="82" customFormat="false" ht="18.75" hidden="true" customHeight="false" outlineLevel="0" collapsed="false"/>
    <row r="83" customFormat="false" ht="18.75" hidden="true" customHeight="false" outlineLevel="0" collapsed="false"/>
    <row r="84" customFormat="false" ht="18.75" hidden="true" customHeight="false" outlineLevel="0" collapsed="false"/>
    <row r="85" customFormat="false" ht="18.75" hidden="true" customHeight="false" outlineLevel="0" collapsed="false"/>
    <row r="86" customFormat="false" ht="18.75" hidden="true" customHeight="false" outlineLevel="0" collapsed="false"/>
    <row r="87" customFormat="false" ht="18.75" hidden="true" customHeight="false" outlineLevel="0" collapsed="false"/>
    <row r="88" customFormat="false" ht="18.75" hidden="true" customHeight="false" outlineLevel="0" collapsed="false"/>
    <row r="89" customFormat="false" ht="18.75" hidden="true" customHeight="false" outlineLevel="0" collapsed="false"/>
    <row r="90" customFormat="false" ht="18.75" hidden="true" customHeight="false" outlineLevel="0" collapsed="false"/>
    <row r="91" customFormat="false" ht="18.75" hidden="true" customHeight="false" outlineLevel="0" collapsed="false"/>
    <row r="92" customFormat="false" ht="18.75" hidden="true" customHeight="false" outlineLevel="0" collapsed="false"/>
    <row r="93" customFormat="false" ht="18.75" hidden="true" customHeight="false" outlineLevel="0" collapsed="false"/>
    <row r="94" customFormat="false" ht="18.75" hidden="true" customHeight="false" outlineLevel="0" collapsed="false"/>
    <row r="95" customFormat="false" ht="18.75" hidden="true" customHeight="false" outlineLevel="0" collapsed="false"/>
    <row r="96" customFormat="false" ht="18.75" hidden="true" customHeight="false" outlineLevel="0" collapsed="false"/>
    <row r="97" customFormat="false" ht="18.75" hidden="true" customHeight="false" outlineLevel="0" collapsed="false"/>
    <row r="98" customFormat="false" ht="18.75" hidden="true" customHeight="false" outlineLevel="0" collapsed="false"/>
    <row r="99" customFormat="false" ht="18.75" hidden="true" customHeight="false" outlineLevel="0" collapsed="false"/>
    <row r="100" customFormat="false" ht="18.75" hidden="true" customHeight="false" outlineLevel="0" collapsed="false"/>
    <row r="101" customFormat="false" ht="18.75" hidden="true" customHeight="false" outlineLevel="0" collapsed="false"/>
    <row r="102" customFormat="false" ht="18.75" hidden="true" customHeight="false" outlineLevel="0" collapsed="false"/>
    <row r="103" customFormat="false" ht="18.75" hidden="true" customHeight="false" outlineLevel="0" collapsed="false"/>
    <row r="104" customFormat="false" ht="18.75" hidden="true" customHeight="false" outlineLevel="0" collapsed="false"/>
    <row r="105" customFormat="false" ht="18.75" hidden="true" customHeight="false" outlineLevel="0" collapsed="false"/>
    <row r="106" customFormat="false" ht="18.75" hidden="true" customHeight="false" outlineLevel="0" collapsed="false"/>
    <row r="107" customFormat="false" ht="18.75" hidden="true" customHeight="false" outlineLevel="0" collapsed="false"/>
    <row r="108" customFormat="false" ht="18.75" hidden="true" customHeight="false" outlineLevel="0" collapsed="false"/>
    <row r="109" customFormat="false" ht="18.75" hidden="true" customHeight="false" outlineLevel="0" collapsed="false"/>
    <row r="110" customFormat="false" ht="18.75" hidden="true" customHeight="false" outlineLevel="0" collapsed="false"/>
    <row r="111" customFormat="false" ht="18.75" hidden="true" customHeight="false" outlineLevel="0" collapsed="false"/>
    <row r="112" customFormat="false" ht="18.75" hidden="true" customHeight="false" outlineLevel="0" collapsed="false"/>
    <row r="113" customFormat="false" ht="18.75" hidden="true" customHeight="false" outlineLevel="0" collapsed="false"/>
    <row r="114" customFormat="false" ht="18.75" hidden="true" customHeight="false" outlineLevel="0" collapsed="false"/>
    <row r="115" customFormat="false" ht="18.75" hidden="true" customHeight="false" outlineLevel="0" collapsed="false"/>
    <row r="116" customFormat="false" ht="18.75" hidden="true" customHeight="false" outlineLevel="0" collapsed="false"/>
    <row r="117" customFormat="false" ht="18.75" hidden="true" customHeight="false" outlineLevel="0" collapsed="false"/>
    <row r="118" customFormat="false" ht="18.75" hidden="true" customHeight="false" outlineLevel="0" collapsed="false"/>
    <row r="119" customFormat="false" ht="18.75" hidden="true" customHeight="false" outlineLevel="0" collapsed="false"/>
    <row r="120" customFormat="false" ht="18.75" hidden="true" customHeight="false" outlineLevel="0" collapsed="false"/>
    <row r="121" customFormat="false" ht="18.75" hidden="true" customHeight="false" outlineLevel="0" collapsed="false"/>
    <row r="122" customFormat="false" ht="18.75" hidden="true" customHeight="false" outlineLevel="0" collapsed="false"/>
    <row r="123" customFormat="false" ht="18.75" hidden="true" customHeight="false" outlineLevel="0" collapsed="false"/>
    <row r="124" customFormat="false" ht="18.75" hidden="true" customHeight="false" outlineLevel="0" collapsed="false"/>
    <row r="125" customFormat="false" ht="18.75" hidden="true" customHeight="false" outlineLevel="0" collapsed="false"/>
    <row r="126" customFormat="false" ht="18.75" hidden="true" customHeight="false" outlineLevel="0" collapsed="false"/>
    <row r="127" customFormat="false" ht="18.75" hidden="true" customHeight="false" outlineLevel="0" collapsed="false"/>
    <row r="128" customFormat="false" ht="18.75" hidden="true" customHeight="false" outlineLevel="0" collapsed="false"/>
    <row r="129" customFormat="false" ht="18.75" hidden="true" customHeight="false" outlineLevel="0" collapsed="false"/>
    <row r="130" customFormat="false" ht="18.75" hidden="true" customHeight="false" outlineLevel="0" collapsed="false"/>
    <row r="131" customFormat="false" ht="18.75" hidden="true" customHeight="false" outlineLevel="0" collapsed="false"/>
    <row r="132" customFormat="false" ht="18.75" hidden="true" customHeight="false" outlineLevel="0" collapsed="false"/>
    <row r="133" customFormat="false" ht="18.75" hidden="true" customHeight="false" outlineLevel="0" collapsed="false"/>
    <row r="134" customFormat="false" ht="18.75" hidden="true" customHeight="false" outlineLevel="0" collapsed="false"/>
    <row r="135" customFormat="false" ht="18.75" hidden="true" customHeight="false" outlineLevel="0" collapsed="false"/>
    <row r="136" customFormat="false" ht="18.75" hidden="true" customHeight="false" outlineLevel="0" collapsed="false"/>
    <row r="137" customFormat="false" ht="18.75" hidden="true" customHeight="false" outlineLevel="0" collapsed="false"/>
    <row r="138" customFormat="false" ht="18.75" hidden="true" customHeight="false" outlineLevel="0" collapsed="false"/>
    <row r="139" customFormat="false" ht="18.75" hidden="true" customHeight="false" outlineLevel="0" collapsed="false"/>
    <row r="140" customFormat="false" ht="18.75" hidden="true" customHeight="false" outlineLevel="0" collapsed="false"/>
    <row r="141" customFormat="false" ht="18.75" hidden="true" customHeight="false" outlineLevel="0" collapsed="false"/>
    <row r="142" customFormat="false" ht="18.75" hidden="true" customHeight="false" outlineLevel="0" collapsed="false"/>
    <row r="143" customFormat="false" ht="18.75" hidden="true" customHeight="false" outlineLevel="0" collapsed="false"/>
    <row r="144" customFormat="false" ht="18.75" hidden="true" customHeight="false" outlineLevel="0" collapsed="false"/>
    <row r="145" customFormat="false" ht="18.75" hidden="true" customHeight="false" outlineLevel="0" collapsed="false"/>
    <row r="146" customFormat="false" ht="18.75" hidden="true" customHeight="false" outlineLevel="0" collapsed="false"/>
    <row r="147" customFormat="false" ht="18.75" hidden="true" customHeight="false" outlineLevel="0" collapsed="false"/>
    <row r="148" customFormat="false" ht="18.75" hidden="true" customHeight="false" outlineLevel="0" collapsed="false"/>
    <row r="149" customFormat="false" ht="18.75" hidden="true" customHeight="false" outlineLevel="0" collapsed="false"/>
    <row r="150" customFormat="false" ht="18.75" hidden="true" customHeight="false" outlineLevel="0" collapsed="false"/>
    <row r="151" customFormat="false" ht="18.75" hidden="true" customHeight="false" outlineLevel="0" collapsed="false"/>
    <row r="152" customFormat="false" ht="18.75" hidden="true" customHeight="false" outlineLevel="0" collapsed="false"/>
    <row r="153" customFormat="false" ht="18.75" hidden="true" customHeight="false" outlineLevel="0" collapsed="false"/>
    <row r="154" customFormat="false" ht="18.75" hidden="true" customHeight="false" outlineLevel="0" collapsed="false"/>
    <row r="155" customFormat="false" ht="18.75" hidden="true" customHeight="false" outlineLevel="0" collapsed="false"/>
    <row r="156" customFormat="false" ht="18.75" hidden="true" customHeight="false" outlineLevel="0" collapsed="false"/>
    <row r="157" customFormat="false" ht="18.75" hidden="true" customHeight="false" outlineLevel="0" collapsed="false"/>
    <row r="158" customFormat="false" ht="18.75" hidden="true" customHeight="false" outlineLevel="0" collapsed="false"/>
    <row r="159" customFormat="false" ht="18.75" hidden="true" customHeight="false" outlineLevel="0" collapsed="false"/>
    <row r="160" customFormat="false" ht="18.75" hidden="true" customHeight="false" outlineLevel="0" collapsed="false"/>
    <row r="161" customFormat="false" ht="18.75" hidden="true" customHeight="false" outlineLevel="0" collapsed="false"/>
    <row r="162" customFormat="false" ht="18.75" hidden="true" customHeight="false" outlineLevel="0" collapsed="false"/>
    <row r="163" customFormat="false" ht="18.75" hidden="true" customHeight="false" outlineLevel="0" collapsed="false"/>
    <row r="164" customFormat="false" ht="18.75" hidden="true" customHeight="false" outlineLevel="0" collapsed="false"/>
    <row r="165" customFormat="false" ht="18.75" hidden="true" customHeight="false" outlineLevel="0" collapsed="false"/>
    <row r="166" customFormat="false" ht="18.75" hidden="true" customHeight="false" outlineLevel="0" collapsed="false"/>
    <row r="167" customFormat="false" ht="18.75" hidden="true" customHeight="false" outlineLevel="0" collapsed="false"/>
    <row r="168" customFormat="false" ht="18.75" hidden="true" customHeight="false" outlineLevel="0" collapsed="false"/>
    <row r="169" customFormat="false" ht="18.75" hidden="true" customHeight="false" outlineLevel="0" collapsed="false"/>
    <row r="170" customFormat="false" ht="18.75" hidden="true" customHeight="false" outlineLevel="0" collapsed="false"/>
    <row r="171" customFormat="false" ht="18.75" hidden="true" customHeight="false" outlineLevel="0" collapsed="false"/>
    <row r="172" customFormat="false" ht="18.75" hidden="true" customHeight="false" outlineLevel="0" collapsed="false"/>
    <row r="173" customFormat="false" ht="18.75" hidden="true" customHeight="false" outlineLevel="0" collapsed="false"/>
    <row r="174" customFormat="false" ht="18.75" hidden="true" customHeight="false" outlineLevel="0" collapsed="false"/>
    <row r="175" customFormat="false" ht="18.75" hidden="true" customHeight="false" outlineLevel="0" collapsed="false"/>
    <row r="176" customFormat="false" ht="18.75" hidden="true" customHeight="false" outlineLevel="0" collapsed="false"/>
    <row r="177" customFormat="false" ht="18.75" hidden="true" customHeight="false" outlineLevel="0" collapsed="false"/>
    <row r="178" customFormat="false" ht="18.75" hidden="true" customHeight="false" outlineLevel="0" collapsed="false"/>
    <row r="179" customFormat="false" ht="18.75" hidden="true" customHeight="false" outlineLevel="0" collapsed="false"/>
    <row r="180" customFormat="false" ht="18.75" hidden="true" customHeight="false" outlineLevel="0" collapsed="false"/>
    <row r="181" customFormat="false" ht="18.75" hidden="true" customHeight="false" outlineLevel="0" collapsed="false"/>
    <row r="182" customFormat="false" ht="18.75" hidden="true" customHeight="false" outlineLevel="0" collapsed="false"/>
    <row r="183" customFormat="false" ht="18.75" hidden="true" customHeight="false" outlineLevel="0" collapsed="false"/>
    <row r="184" customFormat="false" ht="18.75" hidden="true" customHeight="false" outlineLevel="0" collapsed="false"/>
    <row r="185" customFormat="false" ht="18.75" hidden="true" customHeight="false" outlineLevel="0" collapsed="false"/>
    <row r="186" customFormat="false" ht="18.75" hidden="true" customHeight="false" outlineLevel="0" collapsed="false"/>
    <row r="187" customFormat="false" ht="18.75" hidden="true" customHeight="false" outlineLevel="0" collapsed="false"/>
    <row r="188" customFormat="false" ht="18.75" hidden="true" customHeight="false" outlineLevel="0" collapsed="false"/>
    <row r="189" customFormat="false" ht="18.75" hidden="true" customHeight="false" outlineLevel="0" collapsed="false"/>
    <row r="190" customFormat="false" ht="18.75" hidden="true" customHeight="false" outlineLevel="0" collapsed="false"/>
    <row r="191" customFormat="false" ht="18.75" hidden="true" customHeight="false" outlineLevel="0" collapsed="false"/>
    <row r="192" customFormat="false" ht="18.75" hidden="true" customHeight="false" outlineLevel="0" collapsed="false"/>
    <row r="193" customFormat="false" ht="18.75" hidden="true" customHeight="false" outlineLevel="0" collapsed="false"/>
    <row r="194" customFormat="false" ht="18.75" hidden="true" customHeight="false" outlineLevel="0" collapsed="false"/>
    <row r="195" customFormat="false" ht="18.75" hidden="true" customHeight="false" outlineLevel="0" collapsed="false"/>
    <row r="196" customFormat="false" ht="18.75" hidden="true" customHeight="false" outlineLevel="0" collapsed="false"/>
    <row r="197" customFormat="false" ht="18.75" hidden="true" customHeight="false" outlineLevel="0" collapsed="false"/>
    <row r="198" customFormat="false" ht="18.75" hidden="true" customHeight="false" outlineLevel="0" collapsed="false"/>
    <row r="199" customFormat="false" ht="18.75" hidden="true" customHeight="false" outlineLevel="0" collapsed="false"/>
    <row r="200" customFormat="false" ht="18.75" hidden="true" customHeight="false" outlineLevel="0" collapsed="false"/>
    <row r="201" customFormat="false" ht="18.75" hidden="true" customHeight="false" outlineLevel="0" collapsed="false"/>
    <row r="202" customFormat="false" ht="18.75" hidden="true" customHeight="false" outlineLevel="0" collapsed="false"/>
    <row r="203" customFormat="false" ht="18.75" hidden="true" customHeight="false" outlineLevel="0" collapsed="false"/>
    <row r="204" customFormat="false" ht="18.75" hidden="true" customHeight="false" outlineLevel="0" collapsed="false"/>
    <row r="205" customFormat="false" ht="18.75" hidden="true" customHeight="false" outlineLevel="0" collapsed="false"/>
    <row r="206" customFormat="false" ht="18.75" hidden="true" customHeight="false" outlineLevel="0" collapsed="false"/>
    <row r="207" customFormat="false" ht="18.75" hidden="true" customHeight="false" outlineLevel="0" collapsed="false"/>
    <row r="208" customFormat="false" ht="18.75" hidden="true" customHeight="false" outlineLevel="0" collapsed="false"/>
    <row r="209" customFormat="false" ht="18.75" hidden="true" customHeight="false" outlineLevel="0" collapsed="false"/>
    <row r="210" customFormat="false" ht="18.75" hidden="true" customHeight="false" outlineLevel="0" collapsed="false"/>
    <row r="211" customFormat="false" ht="18.75" hidden="true" customHeight="false" outlineLevel="0" collapsed="false"/>
    <row r="212" customFormat="false" ht="18.75" hidden="true" customHeight="false" outlineLevel="0" collapsed="false"/>
    <row r="213" customFormat="false" ht="18.75" hidden="true" customHeight="false" outlineLevel="0" collapsed="false"/>
    <row r="214" customFormat="false" ht="18.75" hidden="true" customHeight="false" outlineLevel="0" collapsed="false"/>
    <row r="215" customFormat="false" ht="18.75" hidden="true" customHeight="false" outlineLevel="0" collapsed="false"/>
    <row r="216" customFormat="false" ht="18.75" hidden="true" customHeight="false" outlineLevel="0" collapsed="false"/>
    <row r="217" customFormat="false" ht="18.75" hidden="true" customHeight="false" outlineLevel="0" collapsed="false"/>
    <row r="218" customFormat="false" ht="18.75" hidden="true" customHeight="false" outlineLevel="0" collapsed="false"/>
    <row r="219" customFormat="false" ht="18.75" hidden="true" customHeight="false" outlineLevel="0" collapsed="false"/>
    <row r="220" customFormat="false" ht="18.75" hidden="true" customHeight="false" outlineLevel="0" collapsed="false"/>
    <row r="221" customFormat="false" ht="18.75" hidden="true" customHeight="false" outlineLevel="0" collapsed="false"/>
    <row r="222" customFormat="false" ht="18.75" hidden="true" customHeight="false" outlineLevel="0" collapsed="false"/>
    <row r="223" customFormat="false" ht="18.75" hidden="true" customHeight="false" outlineLevel="0" collapsed="false"/>
    <row r="224" customFormat="false" ht="18.75" hidden="true" customHeight="false" outlineLevel="0" collapsed="false"/>
    <row r="225" customFormat="false" ht="18.75" hidden="true" customHeight="false" outlineLevel="0" collapsed="false"/>
    <row r="226" customFormat="false" ht="18.75" hidden="true" customHeight="false" outlineLevel="0" collapsed="false"/>
    <row r="227" customFormat="false" ht="18.75" hidden="true" customHeight="false" outlineLevel="0" collapsed="false"/>
    <row r="228" customFormat="false" ht="18.75" hidden="true" customHeight="false" outlineLevel="0" collapsed="false"/>
    <row r="229" customFormat="false" ht="18.75" hidden="true" customHeight="false" outlineLevel="0" collapsed="false"/>
    <row r="230" customFormat="false" ht="18.75" hidden="true" customHeight="false" outlineLevel="0" collapsed="false"/>
    <row r="231" customFormat="false" ht="18.75" hidden="true" customHeight="false" outlineLevel="0" collapsed="false"/>
    <row r="232" customFormat="false" ht="18.75" hidden="true" customHeight="false" outlineLevel="0" collapsed="false"/>
    <row r="233" customFormat="false" ht="18.75" hidden="true" customHeight="false" outlineLevel="0" collapsed="false"/>
    <row r="234" customFormat="false" ht="18.75" hidden="true" customHeight="false" outlineLevel="0" collapsed="false"/>
    <row r="235" customFormat="false" ht="18.75" hidden="true" customHeight="false" outlineLevel="0" collapsed="false"/>
    <row r="236" customFormat="false" ht="18.75" hidden="true" customHeight="false" outlineLevel="0" collapsed="false"/>
    <row r="237" customFormat="false" ht="18.75" hidden="true" customHeight="false" outlineLevel="0" collapsed="false"/>
    <row r="238" customFormat="false" ht="18.75" hidden="true" customHeight="false" outlineLevel="0" collapsed="false"/>
    <row r="239" customFormat="false" ht="18.75" hidden="true" customHeight="false" outlineLevel="0" collapsed="false"/>
    <row r="240" customFormat="false" ht="18.75" hidden="true" customHeight="false" outlineLevel="0" collapsed="false"/>
    <row r="241" customFormat="false" ht="18.75" hidden="true" customHeight="false" outlineLevel="0" collapsed="false"/>
    <row r="242" customFormat="false" ht="18.75" hidden="true" customHeight="false" outlineLevel="0" collapsed="false"/>
    <row r="243" customFormat="false" ht="18.75" hidden="true" customHeight="false" outlineLevel="0" collapsed="false"/>
    <row r="244" customFormat="false" ht="18.75" hidden="true" customHeight="false" outlineLevel="0" collapsed="false"/>
    <row r="245" customFormat="false" ht="18.75" hidden="true" customHeight="false" outlineLevel="0" collapsed="false"/>
    <row r="246" customFormat="false" ht="18.75" hidden="true" customHeight="false" outlineLevel="0" collapsed="false"/>
    <row r="247" customFormat="false" ht="18.75" hidden="true" customHeight="false" outlineLevel="0" collapsed="false"/>
    <row r="248" customFormat="false" ht="18.75" hidden="true" customHeight="false" outlineLevel="0" collapsed="false"/>
    <row r="249" customFormat="false" ht="18.75" hidden="true" customHeight="false" outlineLevel="0" collapsed="false"/>
    <row r="250" customFormat="false" ht="18.75" hidden="true" customHeight="false" outlineLevel="0" collapsed="false"/>
    <row r="251" customFormat="false" ht="18.75" hidden="true" customHeight="false" outlineLevel="0" collapsed="false"/>
    <row r="252" customFormat="false" ht="18.75" hidden="true" customHeight="false" outlineLevel="0" collapsed="false"/>
    <row r="253" customFormat="false" ht="18.75" hidden="true" customHeight="false" outlineLevel="0" collapsed="false"/>
    <row r="254" customFormat="false" ht="18.75" hidden="true" customHeight="false" outlineLevel="0" collapsed="false"/>
    <row r="255" customFormat="false" ht="18.75" hidden="true" customHeight="false" outlineLevel="0" collapsed="false"/>
    <row r="256" customFormat="false" ht="18.75" hidden="true" customHeight="false" outlineLevel="0" collapsed="false"/>
    <row r="257" customFormat="false" ht="18.75" hidden="true" customHeight="false" outlineLevel="0" collapsed="false"/>
    <row r="258" customFormat="false" ht="18.75" hidden="true" customHeight="false" outlineLevel="0" collapsed="false"/>
    <row r="259" customFormat="false" ht="18.75" hidden="true" customHeight="false" outlineLevel="0" collapsed="false"/>
    <row r="260" customFormat="false" ht="18.75" hidden="true" customHeight="false" outlineLevel="0" collapsed="false"/>
    <row r="261" customFormat="false" ht="18.75" hidden="true" customHeight="false" outlineLevel="0" collapsed="false"/>
    <row r="262" customFormat="false" ht="18.75" hidden="true" customHeight="false" outlineLevel="0" collapsed="false"/>
    <row r="263" customFormat="false" ht="18.75" hidden="true" customHeight="false" outlineLevel="0" collapsed="false"/>
    <row r="264" customFormat="false" ht="18.75" hidden="true" customHeight="false" outlineLevel="0" collapsed="false"/>
    <row r="265" customFormat="false" ht="18.75" hidden="true" customHeight="false" outlineLevel="0" collapsed="false"/>
    <row r="266" customFormat="false" ht="18.75" hidden="true" customHeight="false" outlineLevel="0" collapsed="false"/>
    <row r="267" customFormat="false" ht="18.75" hidden="true" customHeight="false" outlineLevel="0" collapsed="false"/>
    <row r="268" customFormat="false" ht="18.75" hidden="true" customHeight="false" outlineLevel="0" collapsed="false"/>
    <row r="269" customFormat="false" ht="18.75" hidden="true" customHeight="false" outlineLevel="0" collapsed="false"/>
    <row r="270" customFormat="false" ht="18.75" hidden="true" customHeight="false" outlineLevel="0" collapsed="false"/>
    <row r="271" customFormat="false" ht="18.75" hidden="true" customHeight="false" outlineLevel="0" collapsed="false"/>
    <row r="272" customFormat="false" ht="18.75" hidden="true" customHeight="false" outlineLevel="0" collapsed="false"/>
    <row r="273" customFormat="false" ht="18.75" hidden="true" customHeight="false" outlineLevel="0" collapsed="false"/>
    <row r="274" customFormat="false" ht="18.75" hidden="true" customHeight="false" outlineLevel="0" collapsed="false"/>
    <row r="275" customFormat="false" ht="18.75" hidden="true" customHeight="false" outlineLevel="0" collapsed="false"/>
    <row r="276" customFormat="false" ht="18.75" hidden="true" customHeight="false" outlineLevel="0" collapsed="false"/>
    <row r="277" customFormat="false" ht="18.75" hidden="true" customHeight="false" outlineLevel="0" collapsed="false"/>
    <row r="278" customFormat="false" ht="18.75" hidden="true" customHeight="false" outlineLevel="0" collapsed="false"/>
    <row r="279" customFormat="false" ht="18.75" hidden="true" customHeight="false" outlineLevel="0" collapsed="false"/>
    <row r="280" customFormat="false" ht="18.75" hidden="true" customHeight="false" outlineLevel="0" collapsed="false"/>
    <row r="281" customFormat="false" ht="18.75" hidden="true" customHeight="false" outlineLevel="0" collapsed="false"/>
    <row r="282" customFormat="false" ht="18.75" hidden="true" customHeight="false" outlineLevel="0" collapsed="false"/>
    <row r="283" customFormat="false" ht="18.75" hidden="true" customHeight="false" outlineLevel="0" collapsed="false"/>
    <row r="284" customFormat="false" ht="18.75" hidden="true" customHeight="false" outlineLevel="0" collapsed="false"/>
    <row r="285" customFormat="false" ht="18.75" hidden="true" customHeight="false" outlineLevel="0" collapsed="false"/>
    <row r="286" customFormat="false" ht="18.75" hidden="true" customHeight="false" outlineLevel="0" collapsed="false"/>
    <row r="287" customFormat="false" ht="18.75" hidden="true" customHeight="false" outlineLevel="0" collapsed="false"/>
    <row r="288" customFormat="false" ht="18.75" hidden="true" customHeight="false" outlineLevel="0" collapsed="false"/>
  </sheetData>
  <mergeCells count="10">
    <mergeCell ref="D1:F1"/>
    <mergeCell ref="D2:F2"/>
    <mergeCell ref="B6:F6"/>
    <mergeCell ref="B7:F7"/>
    <mergeCell ref="A9:A13"/>
    <mergeCell ref="B9:B13"/>
    <mergeCell ref="C9:C13"/>
    <mergeCell ref="D9:D13"/>
    <mergeCell ref="E9:E13"/>
    <mergeCell ref="F9:F13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IV189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75" zoomScaleNormal="75" zoomScalePageLayoutView="75" workbookViewId="0">
      <selection pane="topLeft" activeCell="D8" activeCellId="0" sqref="D8"/>
    </sheetView>
  </sheetViews>
  <sheetFormatPr defaultRowHeight="12.75"/>
  <cols>
    <col collapsed="false" hidden="false" max="1" min="1" style="6" width="13.5510204081633"/>
    <col collapsed="false" hidden="false" max="2" min="2" style="6" width="13.8418367346939"/>
    <col collapsed="false" hidden="false" max="3" min="3" style="47" width="153.40306122449"/>
    <col collapsed="false" hidden="false" max="4" min="4" style="6" width="16.6938775510204"/>
    <col collapsed="false" hidden="false" max="5" min="5" style="6" width="15.4081632653061"/>
    <col collapsed="false" hidden="false" max="6" min="6" style="6" width="14.2755102040816"/>
    <col collapsed="false" hidden="false" max="7" min="7" style="6" width="13.5510204081633"/>
    <col collapsed="false" hidden="false" max="8" min="8" style="1" width="10.8418367346939"/>
    <col collapsed="false" hidden="false" max="9" min="9" style="1" width="14.2755102040816"/>
    <col collapsed="false" hidden="false" max="257" min="10" style="1" width="9.13265306122449"/>
    <col collapsed="false" hidden="false" max="1025" min="258" style="0" width="9.13265306122449"/>
  </cols>
  <sheetData>
    <row r="1" customFormat="false" ht="12.75" hidden="false" customHeight="false" outlineLevel="0" collapsed="false">
      <c r="E1" s="6" t="s">
        <v>37</v>
      </c>
    </row>
    <row r="2" customFormat="false" ht="15" hidden="false" customHeight="true" outlineLevel="0" collapsed="false">
      <c r="E2" s="6" t="s">
        <v>38</v>
      </c>
    </row>
    <row r="3" customFormat="false" ht="18.75" hidden="false" customHeight="true" outlineLevel="0" collapsed="false">
      <c r="A3" s="48"/>
      <c r="E3" s="6" t="s">
        <v>39</v>
      </c>
    </row>
    <row r="4" customFormat="false" ht="14.65" hidden="false" customHeight="false" outlineLevel="0" collapsed="false">
      <c r="E4" s="6" t="s">
        <v>2</v>
      </c>
    </row>
    <row r="5" customFormat="false" ht="14.65" hidden="false" customHeight="false" outlineLevel="0" collapsed="false"/>
    <row r="6" customFormat="false" ht="21.75" hidden="false" customHeight="true" outlineLevel="0" collapsed="false">
      <c r="C6" s="49" t="s">
        <v>40</v>
      </c>
      <c r="D6" s="49"/>
      <c r="E6" s="49"/>
      <c r="F6" s="49"/>
      <c r="G6" s="49"/>
    </row>
    <row r="7" customFormat="false" ht="10.5" hidden="false" customHeight="true" outlineLevel="0" collapsed="false">
      <c r="C7" s="50"/>
      <c r="D7" s="51"/>
      <c r="E7" s="51"/>
      <c r="F7" s="51"/>
      <c r="G7" s="51"/>
    </row>
    <row r="8" customFormat="false" ht="16.5" hidden="false" customHeight="true" outlineLevel="0" collapsed="false">
      <c r="G8" s="52" t="s">
        <v>4</v>
      </c>
    </row>
    <row r="9" customFormat="false" ht="18" hidden="false" customHeight="true" outlineLevel="0" collapsed="false">
      <c r="A9" s="53" t="s">
        <v>41</v>
      </c>
      <c r="B9" s="53" t="s">
        <v>42</v>
      </c>
      <c r="C9" s="53" t="s">
        <v>43</v>
      </c>
      <c r="D9" s="53" t="s">
        <v>44</v>
      </c>
      <c r="E9" s="53" t="s">
        <v>8</v>
      </c>
      <c r="F9" s="53" t="s">
        <v>9</v>
      </c>
      <c r="G9" s="53" t="s">
        <v>10</v>
      </c>
    </row>
    <row r="10" customFormat="false" ht="15.75" hidden="false" customHeight="true" outlineLevel="0" collapsed="false">
      <c r="A10" s="53"/>
      <c r="B10" s="53"/>
      <c r="C10" s="53"/>
      <c r="D10" s="53"/>
      <c r="E10" s="53"/>
      <c r="F10" s="53"/>
      <c r="G10" s="53"/>
    </row>
    <row r="11" customFormat="false" ht="12.75" hidden="false" customHeight="true" outlineLevel="0" collapsed="false">
      <c r="A11" s="53"/>
      <c r="B11" s="53"/>
      <c r="C11" s="53"/>
      <c r="D11" s="53"/>
      <c r="E11" s="53"/>
      <c r="F11" s="53"/>
      <c r="G11" s="53"/>
    </row>
    <row r="12" customFormat="false" ht="183" hidden="false" customHeight="true" outlineLevel="0" collapsed="false">
      <c r="A12" s="53"/>
      <c r="B12" s="53"/>
      <c r="C12" s="53"/>
      <c r="D12" s="53"/>
      <c r="E12" s="53"/>
      <c r="F12" s="53"/>
      <c r="G12" s="53"/>
      <c r="I12" s="54"/>
    </row>
    <row r="13" customFormat="false" ht="20.25" hidden="false" customHeight="true" outlineLevel="0" collapsed="false">
      <c r="A13" s="55" t="n">
        <v>1</v>
      </c>
      <c r="B13" s="55" t="n">
        <v>2</v>
      </c>
      <c r="C13" s="55" t="n">
        <v>3</v>
      </c>
      <c r="D13" s="55" t="n">
        <v>4</v>
      </c>
      <c r="E13" s="55" t="n">
        <v>5</v>
      </c>
      <c r="F13" s="55" t="n">
        <v>6</v>
      </c>
      <c r="G13" s="55" t="n">
        <v>7</v>
      </c>
    </row>
    <row r="14" customFormat="false" ht="20.25" hidden="false" customHeight="true" outlineLevel="0" collapsed="false">
      <c r="A14" s="55"/>
      <c r="B14" s="55"/>
      <c r="C14" s="56" t="s">
        <v>11</v>
      </c>
      <c r="D14" s="55"/>
      <c r="E14" s="55"/>
      <c r="F14" s="55"/>
      <c r="G14" s="55"/>
    </row>
    <row r="15" s="61" customFormat="true" ht="24" hidden="false" customHeight="true" outlineLevel="0" collapsed="false">
      <c r="A15" s="57" t="s">
        <v>45</v>
      </c>
      <c r="B15" s="58"/>
      <c r="C15" s="59" t="s">
        <v>46</v>
      </c>
      <c r="D15" s="60" t="n">
        <f aca="false">D16+D17</f>
        <v>19004482</v>
      </c>
      <c r="E15" s="60" t="n">
        <f aca="false">E16+E17</f>
        <v>14312860</v>
      </c>
      <c r="F15" s="60" t="n">
        <f aca="false">F16+F17</f>
        <v>18295125</v>
      </c>
      <c r="G15" s="60" t="n">
        <f aca="false">G16+G17</f>
        <v>19271697</v>
      </c>
    </row>
    <row r="16" customFormat="false" ht="47.25" hidden="false" customHeight="true" outlineLevel="0" collapsed="false">
      <c r="A16" s="62" t="s">
        <v>47</v>
      </c>
      <c r="B16" s="62" t="s">
        <v>48</v>
      </c>
      <c r="C16" s="63" t="str">
        <f aca="false">'Додаток 3'!E18</f>
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v>
      </c>
      <c r="D16" s="64" t="n">
        <f aca="false">'Додаток 3'!F18+'Додаток 3'!F52+'Додаток 3'!F138+'Додаток 3'!F149+'Додаток 3'!F170</f>
        <v>18974482</v>
      </c>
      <c r="E16" s="64" t="n">
        <f aca="false">'Додаток 3'!G18+'Додаток 3'!G52+'Додаток 3'!G138+'Додаток 3'!G149+'Додаток 3'!G170</f>
        <v>14271150</v>
      </c>
      <c r="F16" s="64" t="n">
        <f aca="false">'Додаток 3'!H18+'Додаток 3'!H52+'Додаток 3'!H138+'Додаток 3'!H149+'Додаток 3'!H170</f>
        <v>18295125</v>
      </c>
      <c r="G16" s="64" t="n">
        <f aca="false">'Додаток 3'!I18+'Додаток 3'!I52+'Додаток 3'!I138+'Додаток 3'!I149+'Додаток 3'!I170</f>
        <v>19271697</v>
      </c>
    </row>
    <row r="17" customFormat="false" ht="19.5" hidden="false" customHeight="true" outlineLevel="0" collapsed="false">
      <c r="A17" s="62" t="s">
        <v>49</v>
      </c>
      <c r="B17" s="62" t="s">
        <v>50</v>
      </c>
      <c r="C17" s="63" t="s">
        <v>51</v>
      </c>
      <c r="D17" s="64" t="n">
        <f aca="false">'Додаток 3'!F19</f>
        <v>30000</v>
      </c>
      <c r="E17" s="64" t="n">
        <f aca="false">'Додаток 3'!G19</f>
        <v>41710</v>
      </c>
      <c r="F17" s="64"/>
      <c r="G17" s="64"/>
    </row>
    <row r="18" customFormat="false" ht="50.25" hidden="true" customHeight="true" outlineLevel="0" collapsed="false">
      <c r="A18" s="62" t="s">
        <v>52</v>
      </c>
      <c r="B18" s="62" t="s">
        <v>53</v>
      </c>
      <c r="C18" s="63" t="s">
        <v>54</v>
      </c>
      <c r="D18" s="64" t="n">
        <f aca="false">E18</f>
        <v>0</v>
      </c>
      <c r="E18" s="64"/>
      <c r="F18" s="64" t="n">
        <v>0</v>
      </c>
      <c r="G18" s="64" t="n">
        <v>0</v>
      </c>
    </row>
    <row r="19" customFormat="false" ht="50.25" hidden="false" customHeight="true" outlineLevel="0" collapsed="false">
      <c r="A19" s="57" t="s">
        <v>55</v>
      </c>
      <c r="B19" s="62"/>
      <c r="C19" s="59" t="s">
        <v>56</v>
      </c>
      <c r="D19" s="64" t="n">
        <f aca="false">D20</f>
        <v>38900</v>
      </c>
      <c r="E19" s="64"/>
      <c r="F19" s="64"/>
      <c r="G19" s="64"/>
    </row>
    <row r="20" customFormat="false" ht="50.25" hidden="false" customHeight="true" outlineLevel="0" collapsed="false">
      <c r="A20" s="62" t="s">
        <v>57</v>
      </c>
      <c r="B20" s="62" t="s">
        <v>58</v>
      </c>
      <c r="C20" s="63" t="s">
        <v>59</v>
      </c>
      <c r="D20" s="64" t="n">
        <f aca="false">'Додаток 3'!F46</f>
        <v>38900</v>
      </c>
      <c r="E20" s="64"/>
      <c r="F20" s="64"/>
      <c r="G20" s="64"/>
    </row>
    <row r="21" customFormat="false" ht="21.75" hidden="false" customHeight="true" outlineLevel="0" collapsed="false">
      <c r="A21" s="62"/>
      <c r="B21" s="62"/>
      <c r="C21" s="63" t="s">
        <v>60</v>
      </c>
      <c r="D21" s="64"/>
      <c r="E21" s="64"/>
      <c r="F21" s="64"/>
      <c r="G21" s="64"/>
    </row>
    <row r="22" customFormat="false" ht="37.5" hidden="false" customHeight="true" outlineLevel="0" collapsed="false">
      <c r="A22" s="62"/>
      <c r="B22" s="62"/>
      <c r="C22" s="63" t="s">
        <v>61</v>
      </c>
      <c r="D22" s="64" t="n">
        <f aca="false">'Додаток 3'!F48</f>
        <v>38900</v>
      </c>
      <c r="E22" s="64"/>
      <c r="F22" s="64"/>
      <c r="G22" s="64"/>
    </row>
    <row r="23" s="65" customFormat="true" ht="18.75" hidden="false" customHeight="true" outlineLevel="0" collapsed="false">
      <c r="A23" s="57" t="s">
        <v>62</v>
      </c>
      <c r="B23" s="57"/>
      <c r="C23" s="59" t="s">
        <v>63</v>
      </c>
      <c r="D23" s="60" t="n">
        <f aca="false">D30+D33+D37+D39+D43+D46+D50+D53+D56+D59+D62+D65+D68+D72+D75+D78+D81+D84+D88+D91+D93+D95+D96+D98+D102+D106+D99</f>
        <v>84222572</v>
      </c>
      <c r="E23" s="60" t="n">
        <f aca="false">E30+E33+E37+E39+E43+E46+E50+E53+E56+E59+E62+E65+E68+E72+E75+E78+E81+E84+E88+E91+E93+E95+E96+E98+E102+E106+E99</f>
        <v>3216045</v>
      </c>
      <c r="F23" s="60" t="n">
        <f aca="false">F30+F33+F37+F39+F43+F46+F50+F53+F56+F59+F62+F65+F68+F72+F75+F78+F81+F84+F88+F91+F93+F95+F96+F98+F102+F106+F99</f>
        <v>4131035</v>
      </c>
      <c r="G23" s="60" t="n">
        <f aca="false">G30+G33+G37+G39+G43+G46+G50+G53+G56+G59+G62+G65+G68+G72+G75+G78+G81+G84+G88+G91+G93+G95+G96+G98+G102+G106+G99</f>
        <v>4414177</v>
      </c>
    </row>
    <row r="24" s="61" customFormat="true" ht="17.25" hidden="false" customHeight="true" outlineLevel="0" collapsed="false">
      <c r="A24" s="57"/>
      <c r="B24" s="57"/>
      <c r="C24" s="59" t="s">
        <v>60</v>
      </c>
      <c r="D24" s="64"/>
      <c r="E24" s="64"/>
      <c r="F24" s="64"/>
      <c r="G24" s="64"/>
    </row>
    <row r="25" s="61" customFormat="true" ht="129" hidden="false" customHeight="true" outlineLevel="0" collapsed="false">
      <c r="A25" s="57"/>
      <c r="B25" s="57"/>
      <c r="C25" s="63" t="str">
        <f aca="false">'Додаток 3'!E55</f>
        <v>за рахунок субвенції з місцевого бюджету на надання пільг та житлових субсидій населенню на оплату електроенергії, природного газу, 
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 встановлення, обслуговування та заміну вузлів комерційного обліку води та теплової енергії, абонентського обслуговування для споживачів
комунальних послуг, що надаються у багатоквартирних будинках за індивідуальними договорами за рахунок відповідної субвенції
 з державного бюджету </v>
      </c>
      <c r="D25" s="64" t="n">
        <f aca="false">'Додаток 3'!F55</f>
        <v>33717615</v>
      </c>
      <c r="E25" s="64"/>
      <c r="F25" s="64"/>
      <c r="G25" s="64"/>
    </row>
    <row r="26" s="61" customFormat="true" ht="48" hidden="false" customHeight="true" outlineLevel="0" collapsed="false">
      <c r="A26" s="57"/>
      <c r="B26" s="57"/>
      <c r="C26" s="63" t="str">
        <f aca="false">'Додаток 3'!E56</f>
        <v>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D26" s="64" t="n">
        <f aca="false">'Додаток 3'!F56</f>
        <v>11559</v>
      </c>
      <c r="E26" s="64"/>
      <c r="F26" s="64"/>
      <c r="G26" s="64"/>
    </row>
    <row r="27" s="61" customFormat="true" ht="132.75" hidden="false" customHeight="true" outlineLevel="0" collapsed="false">
      <c r="A27" s="57"/>
      <c r="B27" s="57"/>
      <c r="C27" s="63" t="str">
        <f aca="false">'Додаток 3'!E57</f>
        <v>за рахунок субвенції з місцевого бюджету на виплату допомоги сім'ям з дітьми, малозабезпеченим сім'ям, особам, які не мають права на пенсію, 
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D27" s="64" t="n">
        <f aca="false">'Додаток 3'!F57</f>
        <v>42793565</v>
      </c>
      <c r="E27" s="64"/>
      <c r="F27" s="64"/>
      <c r="G27" s="64"/>
    </row>
    <row r="28" s="61" customFormat="true" ht="115.5" hidden="false" customHeight="true" outlineLevel="0" collapsed="false">
      <c r="A28" s="57"/>
      <c r="B28" s="57"/>
      <c r="C28" s="63" t="str">
        <f aca="false">'Додаток 3'!E58</f>
        <v>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v>
      </c>
      <c r="D28" s="64" t="n">
        <f aca="false">'Додаток 3'!F58</f>
        <v>426394</v>
      </c>
      <c r="E28" s="64"/>
      <c r="F28" s="64"/>
      <c r="G28" s="64"/>
    </row>
    <row r="29" s="67" customFormat="true" ht="116.25" hidden="false" customHeight="true" outlineLevel="0" collapsed="false">
      <c r="A29" s="57" t="s">
        <v>64</v>
      </c>
      <c r="B29" s="57"/>
      <c r="C29" s="66" t="str">
        <f aca="false">'Додаток 3'!E59</f>
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v>
      </c>
      <c r="D29" s="60" t="n">
        <f aca="false">D30+D33</f>
        <v>33717615</v>
      </c>
      <c r="E29" s="60"/>
      <c r="F29" s="60"/>
      <c r="G29" s="60"/>
    </row>
    <row r="30" s="61" customFormat="true" ht="36" hidden="false" customHeight="true" outlineLevel="0" collapsed="false">
      <c r="A30" s="62" t="s">
        <v>65</v>
      </c>
      <c r="B30" s="62" t="s">
        <v>66</v>
      </c>
      <c r="C30" s="63" t="str">
        <f aca="false">'Додаток 3'!E60</f>
        <v>Надання пільг на оплату житлово-комунальних послуг окремим категоріям громадян відповідно до законодавства</v>
      </c>
      <c r="D30" s="64" t="n">
        <f aca="false">'Додаток 3'!F60</f>
        <v>10722215</v>
      </c>
      <c r="E30" s="64"/>
      <c r="F30" s="64"/>
      <c r="G30" s="6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</row>
    <row r="31" s="61" customFormat="true" ht="24" hidden="false" customHeight="true" outlineLevel="0" collapsed="false">
      <c r="A31" s="62"/>
      <c r="B31" s="62"/>
      <c r="C31" s="63" t="s">
        <v>60</v>
      </c>
      <c r="D31" s="64"/>
      <c r="E31" s="64"/>
      <c r="F31" s="64"/>
      <c r="G31" s="6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</row>
    <row r="32" customFormat="false" ht="126" hidden="false" customHeight="true" outlineLevel="0" collapsed="false">
      <c r="A32" s="62"/>
      <c r="B32" s="62"/>
      <c r="C32" s="63" t="str">
        <f aca="false">'Додаток 3'!E62</f>
        <v>за рахунок субвенції з місцевого бюджету на надання пільг та житлових субсидій населенню на оплату електроенергії, природного газу, 
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
комунальних послуг, що надаються у багатоквартирних будинках за індивідуальними договорами за рахунок відповідної субвенції з державного бюджету </v>
      </c>
      <c r="D32" s="64" t="n">
        <f aca="false">'Додаток 3'!F62</f>
        <v>10722215</v>
      </c>
      <c r="E32" s="64"/>
      <c r="F32" s="64"/>
      <c r="G32" s="64"/>
    </row>
    <row r="33" customFormat="false" ht="32.25" hidden="false" customHeight="true" outlineLevel="0" collapsed="false">
      <c r="A33" s="68" t="s">
        <v>67</v>
      </c>
      <c r="B33" s="62" t="s">
        <v>52</v>
      </c>
      <c r="C33" s="69" t="str">
        <f aca="false">'Додаток 3'!E63</f>
        <v>Надання субсидій  населенню для відшкодування витрат на оплату житлово-комунальних послуг</v>
      </c>
      <c r="D33" s="64" t="n">
        <f aca="false">'Додаток 3'!F63</f>
        <v>22995400</v>
      </c>
      <c r="E33" s="64"/>
      <c r="F33" s="64"/>
      <c r="G33" s="64"/>
    </row>
    <row r="34" customFormat="false" ht="22.5" hidden="false" customHeight="true" outlineLevel="0" collapsed="false">
      <c r="A34" s="68"/>
      <c r="B34" s="62"/>
      <c r="C34" s="69" t="s">
        <v>60</v>
      </c>
      <c r="D34" s="64"/>
      <c r="E34" s="64"/>
      <c r="F34" s="64"/>
      <c r="G34" s="64"/>
    </row>
    <row r="35" customFormat="false" ht="128.25" hidden="false" customHeight="true" outlineLevel="0" collapsed="false">
      <c r="A35" s="53"/>
      <c r="B35" s="70"/>
      <c r="C35" s="69" t="str">
        <f aca="false">'Додаток 3'!E65</f>
        <v>за рахунок субвенції з місцевого бюджету на надання пільг та житлових субсидій населенню на оплату електроенергії, природного газу, 
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
комунальних послуг, що надаються у багатоквартирних будинках за індивідуальними договорами за рахунок відповідної субвенції з державного бюджету </v>
      </c>
      <c r="D35" s="64" t="n">
        <f aca="false">'Додаток 3'!F65</f>
        <v>22995400</v>
      </c>
      <c r="E35" s="64"/>
      <c r="F35" s="64"/>
      <c r="G35" s="64"/>
    </row>
    <row r="36" s="67" customFormat="true" ht="36.75" hidden="false" customHeight="true" outlineLevel="0" collapsed="false">
      <c r="A36" s="57" t="s">
        <v>68</v>
      </c>
      <c r="B36" s="57"/>
      <c r="C36" s="59" t="s">
        <v>69</v>
      </c>
      <c r="D36" s="60" t="n">
        <f aca="false">D37+D39</f>
        <v>11559</v>
      </c>
      <c r="E36" s="60"/>
      <c r="F36" s="60"/>
      <c r="G36" s="60"/>
      <c r="H36" s="71"/>
    </row>
    <row r="37" customFormat="false" ht="36.75" hidden="true" customHeight="true" outlineLevel="0" collapsed="false">
      <c r="A37" s="72" t="str">
        <f aca="false">'Додаток 3'!C67</f>
        <v>3021</v>
      </c>
      <c r="B37" s="72" t="str">
        <f aca="false">'Додаток 3'!D67</f>
        <v>1030</v>
      </c>
      <c r="C37" s="73" t="str">
        <f aca="false">'Додаток 3'!E67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D37" s="64" t="n">
        <f aca="false">'Додаток 3'!F67</f>
        <v>0</v>
      </c>
      <c r="E37" s="64" t="n">
        <f aca="false">'Додаток 3'!G67</f>
        <v>0</v>
      </c>
      <c r="F37" s="64" t="n">
        <f aca="false">'Додаток 3'!H67</f>
        <v>0</v>
      </c>
      <c r="G37" s="64" t="n">
        <f aca="false">'Додаток 3'!I67</f>
        <v>0</v>
      </c>
    </row>
    <row r="38" customFormat="false" ht="49.5" hidden="true" customHeight="true" outlineLevel="0" collapsed="false">
      <c r="A38" s="62"/>
      <c r="B38" s="62"/>
      <c r="C38" s="73" t="e">
        <f aca="false">'Додаток 3'!E68</f>
        <v>#REF!</v>
      </c>
      <c r="D38" s="64" t="n">
        <f aca="false">'Додаток 3'!F68</f>
        <v>0</v>
      </c>
      <c r="E38" s="64" t="n">
        <f aca="false">'Додаток 3'!G68</f>
        <v>0</v>
      </c>
      <c r="F38" s="64" t="n">
        <f aca="false">'Додаток 3'!H68</f>
        <v>0</v>
      </c>
      <c r="G38" s="64" t="n">
        <f aca="false">'Додаток 3'!I68</f>
        <v>0</v>
      </c>
    </row>
    <row r="39" customFormat="false" ht="36" hidden="false" customHeight="true" outlineLevel="0" collapsed="false">
      <c r="A39" s="72" t="str">
        <f aca="false">'Додаток 3'!C69</f>
        <v>3022</v>
      </c>
      <c r="B39" s="72" t="str">
        <f aca="false">'Додаток 3'!D69</f>
        <v>1060</v>
      </c>
      <c r="C39" s="73" t="str">
        <f aca="false">'Додаток 3'!E69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D39" s="64" t="n">
        <f aca="false">'Додаток 3'!F69</f>
        <v>11559</v>
      </c>
      <c r="E39" s="64"/>
      <c r="F39" s="64"/>
      <c r="G39" s="64"/>
    </row>
    <row r="40" customFormat="false" ht="21" hidden="false" customHeight="true" outlineLevel="0" collapsed="false">
      <c r="A40" s="72"/>
      <c r="B40" s="72"/>
      <c r="C40" s="73" t="s">
        <v>60</v>
      </c>
      <c r="D40" s="64"/>
      <c r="E40" s="64"/>
      <c r="F40" s="64"/>
      <c r="G40" s="64"/>
    </row>
    <row r="41" customFormat="false" ht="52.5" hidden="false" customHeight="true" outlineLevel="0" collapsed="false">
      <c r="A41" s="62"/>
      <c r="B41" s="62"/>
      <c r="C41" s="73" t="str">
        <f aca="false">'Додаток 3'!E71</f>
        <v>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D41" s="64" t="n">
        <f aca="false">'Додаток 3'!F71</f>
        <v>11559</v>
      </c>
      <c r="E41" s="64"/>
      <c r="F41" s="64"/>
      <c r="G41" s="64"/>
    </row>
    <row r="42" s="67" customFormat="true" ht="49.5" hidden="false" customHeight="true" outlineLevel="0" collapsed="false">
      <c r="A42" s="57" t="s">
        <v>70</v>
      </c>
      <c r="B42" s="74"/>
      <c r="C42" s="59" t="str">
        <f aca="false">'Додаток 3'!E72</f>
        <v>Надання пільг з оплати послуг зв'язку, інших передбачених законодавством пільг окремим категоріям громадян та компенсації за 
пільговий проїзд окремих категорій громадян</v>
      </c>
      <c r="D42" s="60" t="n">
        <f aca="false">'Додаток 3'!F72</f>
        <v>61355</v>
      </c>
      <c r="E42" s="60"/>
      <c r="F42" s="60"/>
      <c r="G42" s="60"/>
    </row>
    <row r="43" customFormat="false" ht="23.25" hidden="false" customHeight="true" outlineLevel="0" collapsed="false">
      <c r="A43" s="72" t="str">
        <f aca="false">'Додаток 3'!C73</f>
        <v>3031</v>
      </c>
      <c r="B43" s="72" t="str">
        <f aca="false">'Додаток 3'!D73</f>
        <v>1030</v>
      </c>
      <c r="C43" s="73" t="str">
        <f aca="false">'Додаток 3'!E73</f>
        <v>Надання інших пільг окремим категоріям громадян відповідно до законодавства</v>
      </c>
      <c r="D43" s="64" t="n">
        <f aca="false">'Додаток 3'!F73</f>
        <v>43312</v>
      </c>
      <c r="E43" s="64"/>
      <c r="F43" s="64"/>
      <c r="G43" s="64"/>
    </row>
    <row r="44" customFormat="false" ht="23.25" hidden="false" customHeight="true" outlineLevel="0" collapsed="false">
      <c r="A44" s="72"/>
      <c r="B44" s="72"/>
      <c r="C44" s="73" t="s">
        <v>60</v>
      </c>
      <c r="D44" s="64"/>
      <c r="E44" s="64"/>
      <c r="F44" s="64"/>
      <c r="G44" s="64"/>
    </row>
    <row r="45" customFormat="false" ht="27" hidden="false" customHeight="true" outlineLevel="0" collapsed="false">
      <c r="A45" s="62"/>
      <c r="B45" s="62"/>
      <c r="C45" s="73" t="str">
        <f aca="false">'Додаток 3'!E75</f>
        <v>за рахунок субвенції з міського бюджету на надання пільг окремим категоріям громадян відповідно до законодавства</v>
      </c>
      <c r="D45" s="64" t="n">
        <f aca="false">'Додаток 3'!F75</f>
        <v>43312</v>
      </c>
      <c r="E45" s="64"/>
      <c r="F45" s="64"/>
      <c r="G45" s="64"/>
    </row>
    <row r="46" customFormat="false" ht="19.5" hidden="false" customHeight="true" outlineLevel="0" collapsed="false">
      <c r="A46" s="72" t="str">
        <f aca="false">'Додаток 3'!C76</f>
        <v>3032</v>
      </c>
      <c r="B46" s="72" t="str">
        <f aca="false">'Додаток 3'!D76</f>
        <v>1070</v>
      </c>
      <c r="C46" s="73" t="str">
        <f aca="false">'Додаток 3'!E76</f>
        <v>Надання пільг окремим категоріям громадян з оплати послуг зв'язку</v>
      </c>
      <c r="D46" s="64" t="n">
        <f aca="false">'Додаток 3'!F76</f>
        <v>18043</v>
      </c>
      <c r="E46" s="64"/>
      <c r="F46" s="64"/>
      <c r="G46" s="64"/>
    </row>
    <row r="47" customFormat="false" ht="19.5" hidden="false" customHeight="true" outlineLevel="0" collapsed="false">
      <c r="A47" s="72"/>
      <c r="B47" s="72"/>
      <c r="C47" s="73" t="s">
        <v>60</v>
      </c>
      <c r="D47" s="64"/>
      <c r="E47" s="64"/>
      <c r="F47" s="64"/>
      <c r="G47" s="64"/>
    </row>
    <row r="48" customFormat="false" ht="24.75" hidden="false" customHeight="true" outlineLevel="0" collapsed="false">
      <c r="A48" s="68"/>
      <c r="B48" s="62"/>
      <c r="C48" s="73" t="str">
        <f aca="false">'Додаток 3'!E78</f>
        <v>за рахунок субвенції з міського бюджету на надання пільг окремим категоріям громадян відповідно до законодавства</v>
      </c>
      <c r="D48" s="64" t="n">
        <f aca="false">'Додаток 3'!F78</f>
        <v>18043</v>
      </c>
      <c r="E48" s="64"/>
      <c r="F48" s="64"/>
      <c r="G48" s="64"/>
    </row>
    <row r="49" s="77" customFormat="true" ht="33" hidden="false" customHeight="true" outlineLevel="0" collapsed="false">
      <c r="A49" s="75" t="s">
        <v>71</v>
      </c>
      <c r="B49" s="57"/>
      <c r="C49" s="76" t="s">
        <v>72</v>
      </c>
      <c r="D49" s="60" t="n">
        <f aca="false">D50+D53+D56+D59+D62+D65+D68</f>
        <v>30496534</v>
      </c>
      <c r="E49" s="60"/>
      <c r="F49" s="64"/>
      <c r="G49" s="64"/>
    </row>
    <row r="50" customFormat="false" ht="21" hidden="false" customHeight="true" outlineLevel="0" collapsed="false">
      <c r="A50" s="62" t="s">
        <v>73</v>
      </c>
      <c r="B50" s="62" t="s">
        <v>74</v>
      </c>
      <c r="C50" s="63" t="str">
        <f aca="false">'Додаток 3'!E80</f>
        <v>Надання допомоги у зв'язку з вагітністю і пологами</v>
      </c>
      <c r="D50" s="64" t="n">
        <f aca="false">'Додаток 3'!F80</f>
        <v>281696</v>
      </c>
      <c r="E50" s="64"/>
      <c r="F50" s="64"/>
      <c r="G50" s="64"/>
    </row>
    <row r="51" customFormat="false" ht="21" hidden="false" customHeight="true" outlineLevel="0" collapsed="false">
      <c r="A51" s="62"/>
      <c r="B51" s="62"/>
      <c r="C51" s="73" t="s">
        <v>60</v>
      </c>
      <c r="D51" s="64"/>
      <c r="E51" s="64"/>
      <c r="F51" s="64"/>
      <c r="G51" s="64"/>
    </row>
    <row r="52" customFormat="false" ht="132" hidden="false" customHeight="true" outlineLevel="0" collapsed="false">
      <c r="A52" s="62"/>
      <c r="B52" s="70"/>
      <c r="C52" s="63" t="str">
        <f aca="false">'Додаток 3'!E82</f>
        <v>за рахунок субвенції з місцевого бюджету на виплату допомоги сім'ям з дітьми, малозабезпеченим сім'ям, особам, які не мають права на пенсію,
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D52" s="64" t="n">
        <f aca="false">'Додаток 3'!F82</f>
        <v>281696</v>
      </c>
      <c r="E52" s="64"/>
      <c r="F52" s="64"/>
      <c r="G52" s="64"/>
    </row>
    <row r="53" customFormat="false" ht="25.5" hidden="false" customHeight="true" outlineLevel="0" collapsed="false">
      <c r="A53" s="62" t="s">
        <v>75</v>
      </c>
      <c r="B53" s="62" t="s">
        <v>74</v>
      </c>
      <c r="C53" s="63" t="str">
        <f aca="false">'Додаток 3'!E83</f>
        <v>Надання допомоги при усиновленні дитини</v>
      </c>
      <c r="D53" s="64" t="n">
        <f aca="false">'Додаток 3'!F83</f>
        <v>102648</v>
      </c>
      <c r="E53" s="64"/>
      <c r="F53" s="64"/>
      <c r="G53" s="64"/>
    </row>
    <row r="54" customFormat="false" ht="19.5" hidden="false" customHeight="true" outlineLevel="0" collapsed="false">
      <c r="A54" s="62"/>
      <c r="B54" s="62"/>
      <c r="C54" s="73" t="s">
        <v>60</v>
      </c>
      <c r="D54" s="64"/>
      <c r="E54" s="64"/>
      <c r="F54" s="64"/>
      <c r="G54" s="64"/>
    </row>
    <row r="55" customFormat="false" ht="129" hidden="false" customHeight="true" outlineLevel="0" collapsed="false">
      <c r="A55" s="62"/>
      <c r="B55" s="70"/>
      <c r="C55" s="63" t="str">
        <f aca="false">'Додаток 3'!E85</f>
        <v>за рахунок субвенції з місцевого бюджету на виплату допомоги сім'ям з дітьми, малозабезпеченим сім'ям, особам, які не мають права на пенсію,
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D55" s="64" t="n">
        <f aca="false">'Додаток 3'!F85</f>
        <v>102648</v>
      </c>
      <c r="E55" s="64"/>
      <c r="F55" s="64"/>
      <c r="G55" s="64"/>
    </row>
    <row r="56" customFormat="false" ht="22.5" hidden="false" customHeight="true" outlineLevel="0" collapsed="false">
      <c r="A56" s="62" t="s">
        <v>76</v>
      </c>
      <c r="B56" s="62" t="s">
        <v>74</v>
      </c>
      <c r="C56" s="63" t="str">
        <f aca="false">'Додаток 3'!E86</f>
        <v>Надання допомоги при народженні дитини</v>
      </c>
      <c r="D56" s="64" t="n">
        <f aca="false">'Додаток 3'!F86</f>
        <v>18728971</v>
      </c>
      <c r="E56" s="64"/>
      <c r="F56" s="64"/>
      <c r="G56" s="64"/>
    </row>
    <row r="57" customFormat="false" ht="22.5" hidden="false" customHeight="true" outlineLevel="0" collapsed="false">
      <c r="A57" s="62"/>
      <c r="B57" s="62"/>
      <c r="C57" s="73" t="s">
        <v>60</v>
      </c>
      <c r="D57" s="64"/>
      <c r="E57" s="64"/>
      <c r="F57" s="64"/>
      <c r="G57" s="64"/>
    </row>
    <row r="58" customFormat="false" ht="127.5" hidden="false" customHeight="true" outlineLevel="0" collapsed="false">
      <c r="A58" s="62"/>
      <c r="B58" s="70"/>
      <c r="C58" s="63" t="str">
        <f aca="false">'Додаток 3'!E88</f>
        <v>за рахунок субвенції з місцевого бюджету на виплату допомоги сім'ям з дітьми, малозабезпеченим сім'ям, особам, які не мають права на пенсію,
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D58" s="64" t="n">
        <f aca="false">'Додаток 3'!F88</f>
        <v>18728971</v>
      </c>
      <c r="E58" s="64"/>
      <c r="F58" s="64"/>
      <c r="G58" s="64"/>
    </row>
    <row r="59" customFormat="false" ht="21" hidden="false" customHeight="true" outlineLevel="0" collapsed="false">
      <c r="A59" s="62" t="s">
        <v>77</v>
      </c>
      <c r="B59" s="62" t="s">
        <v>74</v>
      </c>
      <c r="C59" s="63" t="str">
        <f aca="false">'Додаток 3'!E89</f>
        <v>Надання допомоги на дітей, над якими встановлено опіку чи піклування</v>
      </c>
      <c r="D59" s="64" t="n">
        <f aca="false">'Додаток 3'!F89</f>
        <v>2079501</v>
      </c>
      <c r="E59" s="64"/>
      <c r="F59" s="64"/>
      <c r="G59" s="64"/>
    </row>
    <row r="60" customFormat="false" ht="21" hidden="false" customHeight="true" outlineLevel="0" collapsed="false">
      <c r="A60" s="62"/>
      <c r="B60" s="62"/>
      <c r="C60" s="73" t="s">
        <v>60</v>
      </c>
      <c r="D60" s="64"/>
      <c r="E60" s="64"/>
      <c r="F60" s="64"/>
      <c r="G60" s="64"/>
    </row>
    <row r="61" customFormat="false" ht="133.5" hidden="false" customHeight="true" outlineLevel="0" collapsed="false">
      <c r="A61" s="62"/>
      <c r="B61" s="62"/>
      <c r="C61" s="63" t="str">
        <f aca="false">'Додаток 3'!E91</f>
        <v>за рахунок субвенції з місцевого бюджету на виплату допомоги сім'ям з дітьми, малозабезпеченим сім'ям, особам, які не мають права на пенсію,
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D61" s="64" t="n">
        <f aca="false">'Додаток 3'!F91</f>
        <v>2079501</v>
      </c>
      <c r="E61" s="64"/>
      <c r="F61" s="64"/>
      <c r="G61" s="64"/>
    </row>
    <row r="62" customFormat="false" ht="20.25" hidden="false" customHeight="true" outlineLevel="0" collapsed="false">
      <c r="A62" s="62" t="s">
        <v>78</v>
      </c>
      <c r="B62" s="62" t="s">
        <v>74</v>
      </c>
      <c r="C62" s="63" t="str">
        <f aca="false">'Додаток 3'!E92</f>
        <v>Надання допомоги на дітей одиноким матерям</v>
      </c>
      <c r="D62" s="64" t="n">
        <f aca="false">'Додаток 3'!F92</f>
        <v>5462187</v>
      </c>
      <c r="E62" s="64"/>
      <c r="F62" s="64"/>
      <c r="G62" s="64"/>
    </row>
    <row r="63" customFormat="false" ht="20.25" hidden="false" customHeight="true" outlineLevel="0" collapsed="false">
      <c r="A63" s="62"/>
      <c r="B63" s="62"/>
      <c r="C63" s="73" t="s">
        <v>60</v>
      </c>
      <c r="D63" s="64"/>
      <c r="E63" s="64"/>
      <c r="F63" s="64"/>
      <c r="G63" s="64"/>
    </row>
    <row r="64" customFormat="false" ht="129.75" hidden="false" customHeight="true" outlineLevel="0" collapsed="false">
      <c r="A64" s="62"/>
      <c r="B64" s="62"/>
      <c r="C64" s="63" t="str">
        <f aca="false">'Додаток 3'!E94</f>
        <v>за рахунок субвенції з місцевого бюджету на виплату допомоги сім'ям з дітьми, малозабезпеченим сім'ям, особам, які не мають права на пенсію,
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D64" s="64" t="n">
        <f aca="false">'Додаток 3'!F94</f>
        <v>5462187</v>
      </c>
      <c r="E64" s="64"/>
      <c r="F64" s="64"/>
      <c r="G64" s="64"/>
    </row>
    <row r="65" customFormat="false" ht="21.75" hidden="false" customHeight="true" outlineLevel="0" collapsed="false">
      <c r="A65" s="62" t="s">
        <v>79</v>
      </c>
      <c r="B65" s="62" t="s">
        <v>74</v>
      </c>
      <c r="C65" s="63" t="str">
        <f aca="false">'Додаток 3'!E95</f>
        <v>Надання тимчасової державної допомоги дітям</v>
      </c>
      <c r="D65" s="64" t="n">
        <f aca="false">'Додаток 3'!F95</f>
        <v>138450</v>
      </c>
      <c r="E65" s="64"/>
      <c r="F65" s="64"/>
      <c r="G65" s="64"/>
    </row>
    <row r="66" customFormat="false" ht="21.75" hidden="false" customHeight="true" outlineLevel="0" collapsed="false">
      <c r="A66" s="62"/>
      <c r="B66" s="62"/>
      <c r="C66" s="73" t="s">
        <v>60</v>
      </c>
      <c r="D66" s="64"/>
      <c r="E66" s="64"/>
      <c r="F66" s="64"/>
      <c r="G66" s="64"/>
    </row>
    <row r="67" customFormat="false" ht="133.5" hidden="false" customHeight="true" outlineLevel="0" collapsed="false">
      <c r="A67" s="62"/>
      <c r="B67" s="70"/>
      <c r="C67" s="63" t="str">
        <f aca="false">'Додаток 3'!E97</f>
        <v>за рахунок субвенції з місцевого бюджету на виплату допомоги сім'ям з дітьми, малозабезпеченим сім'ям, особам, які не мають права на пенсію,
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D67" s="64" t="n">
        <f aca="false">'Додаток 3'!F97</f>
        <v>138450</v>
      </c>
      <c r="E67" s="64"/>
      <c r="F67" s="64"/>
      <c r="G67" s="64"/>
    </row>
    <row r="68" customFormat="false" ht="17.25" hidden="false" customHeight="true" outlineLevel="0" collapsed="false">
      <c r="A68" s="62" t="s">
        <v>80</v>
      </c>
      <c r="B68" s="62" t="s">
        <v>74</v>
      </c>
      <c r="C68" s="63" t="str">
        <f aca="false">'Додаток 3'!E98</f>
        <v>Надання державної соціальної допомоги малозабезпеченим сім’ям</v>
      </c>
      <c r="D68" s="64" t="n">
        <f aca="false">'Додаток 3'!F98</f>
        <v>3703081</v>
      </c>
      <c r="E68" s="64"/>
      <c r="F68" s="64"/>
      <c r="G68" s="64"/>
    </row>
    <row r="69" customFormat="false" ht="20.25" hidden="false" customHeight="true" outlineLevel="0" collapsed="false">
      <c r="A69" s="62"/>
      <c r="B69" s="62"/>
      <c r="C69" s="73" t="s">
        <v>60</v>
      </c>
      <c r="D69" s="64"/>
      <c r="E69" s="64"/>
      <c r="F69" s="64"/>
      <c r="G69" s="64"/>
    </row>
    <row r="70" customFormat="false" ht="131.25" hidden="false" customHeight="true" outlineLevel="0" collapsed="false">
      <c r="A70" s="62"/>
      <c r="B70" s="70"/>
      <c r="C70" s="63" t="str">
        <f aca="false">'Додаток 3'!E100</f>
        <v>за рахунок субвенції з місцевого бюджету на виплату допомоги сім'ям з дітьми, малозабезпеченим сім'ям, особам, які не мають права на пенсію,
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D70" s="64" t="n">
        <f aca="false">'Додаток 3'!F100</f>
        <v>3703081</v>
      </c>
      <c r="E70" s="64"/>
      <c r="F70" s="64"/>
      <c r="G70" s="64"/>
    </row>
    <row r="71" customFormat="false" ht="85.5" hidden="false" customHeight="true" outlineLevel="0" collapsed="false">
      <c r="A71" s="62" t="s">
        <v>81</v>
      </c>
      <c r="B71" s="62"/>
      <c r="C71" s="63" t="str">
        <f aca="false">'Додаток 3'!E101</f>
        <v>Надання допомоги особам з інвалідністю, дітям з інвалідністю, особам, які не мають права на пенсію, непрацюючій особі, яка досягла
загального пенсійного віку, але не набула права на пенсійну виплату, допомоги по догляду за особами з інвалідністю І чи ІІ групи 
внаслідок психічного розладу, компенсаційної виплати непрацюючій працездатній особі, яка доглядає за особою з інвалідністю
 І групи, а також за особою, яка досягла 80-річного віку</v>
      </c>
      <c r="D71" s="64" t="n">
        <f aca="false">D72+D75+D78+D81+D84</f>
        <v>12297031</v>
      </c>
      <c r="E71" s="64"/>
      <c r="F71" s="64"/>
      <c r="G71" s="64"/>
    </row>
    <row r="72" customFormat="false" ht="33.75" hidden="false" customHeight="true" outlineLevel="0" collapsed="false">
      <c r="A72" s="62" t="s">
        <v>82</v>
      </c>
      <c r="B72" s="62" t="s">
        <v>83</v>
      </c>
      <c r="C72" s="63" t="str">
        <f aca="false">'Додаток 3'!E102</f>
        <v>Надання державної соціальної допомоги особам з інвалідністю з дитинства та дітям з інвалідністю</v>
      </c>
      <c r="D72" s="64" t="n">
        <f aca="false">'Додаток 3'!F102</f>
        <v>8410289</v>
      </c>
      <c r="E72" s="64"/>
      <c r="F72" s="64"/>
      <c r="G72" s="64"/>
    </row>
    <row r="73" customFormat="false" ht="24.75" hidden="false" customHeight="true" outlineLevel="0" collapsed="false">
      <c r="A73" s="62"/>
      <c r="B73" s="62"/>
      <c r="C73" s="73" t="s">
        <v>60</v>
      </c>
      <c r="D73" s="64"/>
      <c r="E73" s="64"/>
      <c r="F73" s="64"/>
      <c r="G73" s="64"/>
    </row>
    <row r="74" customFormat="false" ht="135" hidden="false" customHeight="true" outlineLevel="0" collapsed="false">
      <c r="A74" s="62"/>
      <c r="B74" s="70"/>
      <c r="C74" s="63" t="str">
        <f aca="false">'Додаток 3'!E104</f>
        <v>за рахунок субвенції з місцевого бюджету на виплату допомоги сім'ям з дітьми, малозабезпеченим сім'ям, особам, які не мають права на пенсію,
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D74" s="64" t="n">
        <f aca="false">'Додаток 3'!F104</f>
        <v>8410289</v>
      </c>
      <c r="E74" s="64"/>
      <c r="F74" s="64"/>
      <c r="G74" s="64"/>
    </row>
    <row r="75" s="77" customFormat="true" ht="38.25" hidden="false" customHeight="true" outlineLevel="0" collapsed="false">
      <c r="A75" s="68" t="s">
        <v>84</v>
      </c>
      <c r="B75" s="62" t="s">
        <v>83</v>
      </c>
      <c r="C75" s="63" t="str">
        <f aca="false">'Додаток 3'!E105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D75" s="64" t="n">
        <f aca="false">'Додаток 3'!F105</f>
        <v>2304107</v>
      </c>
      <c r="E75" s="64"/>
      <c r="F75" s="64"/>
      <c r="G75" s="64"/>
    </row>
    <row r="76" s="77" customFormat="true" ht="27" hidden="false" customHeight="true" outlineLevel="0" collapsed="false">
      <c r="A76" s="68"/>
      <c r="B76" s="62"/>
      <c r="C76" s="73" t="s">
        <v>60</v>
      </c>
      <c r="D76" s="64"/>
      <c r="E76" s="64"/>
      <c r="F76" s="64"/>
      <c r="G76" s="64"/>
    </row>
    <row r="77" customFormat="false" ht="134.25" hidden="false" customHeight="true" outlineLevel="0" collapsed="false">
      <c r="A77" s="63"/>
      <c r="B77" s="70"/>
      <c r="C77" s="63" t="str">
        <f aca="false">'Додаток 3'!E107</f>
        <v>за рахунок субвенції з місцевого бюджету на виплату допомоги сім'ям з дітьми, малозабезпеченим сім'ям, особам, які не мають права на пенсію,
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D77" s="64" t="n">
        <f aca="false">'Додаток 3'!F107</f>
        <v>2304107</v>
      </c>
      <c r="E77" s="64"/>
      <c r="F77" s="64"/>
      <c r="G77" s="64"/>
    </row>
    <row r="78" customFormat="false" ht="39.75" hidden="false" customHeight="true" outlineLevel="0" collapsed="false">
      <c r="A78" s="68" t="n">
        <v>3083</v>
      </c>
      <c r="B78" s="62" t="s">
        <v>83</v>
      </c>
      <c r="C78" s="63" t="str">
        <f aca="false">'Додаток 3'!E108</f>
        <v>Надання допомоги по догляду за особами з інвалідністю I чи II групи внаслідок психічного розладу</v>
      </c>
      <c r="D78" s="64" t="n">
        <f aca="false">'Додаток 3'!F108</f>
        <v>1401047</v>
      </c>
      <c r="E78" s="64"/>
      <c r="F78" s="64"/>
      <c r="G78" s="64"/>
    </row>
    <row r="79" customFormat="false" ht="22.5" hidden="false" customHeight="true" outlineLevel="0" collapsed="false">
      <c r="A79" s="68"/>
      <c r="B79" s="62"/>
      <c r="C79" s="73" t="s">
        <v>60</v>
      </c>
      <c r="D79" s="64"/>
      <c r="E79" s="64"/>
      <c r="F79" s="64"/>
      <c r="G79" s="64"/>
    </row>
    <row r="80" customFormat="false" ht="134.25" hidden="false" customHeight="true" outlineLevel="0" collapsed="false">
      <c r="A80" s="63"/>
      <c r="B80" s="70"/>
      <c r="C80" s="63" t="str">
        <f aca="false">'Додаток 3'!E110</f>
        <v>за рахунок субвенції з місцевого бюджету на виплату допомоги сім'ям з дітьми, малозабезпеченим сім'ям, особам, які не мають права на пенсію,
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D80" s="64" t="n">
        <f aca="false">'Додаток 3'!F110</f>
        <v>1401047</v>
      </c>
      <c r="E80" s="64"/>
      <c r="F80" s="64"/>
      <c r="G80" s="64"/>
    </row>
    <row r="81" customFormat="false" ht="42.75" hidden="false" customHeight="true" outlineLevel="0" collapsed="false">
      <c r="A81" s="68" t="n">
        <v>3084</v>
      </c>
      <c r="B81" s="62" t="s">
        <v>83</v>
      </c>
      <c r="C81" s="63" t="str">
        <f aca="false">'Додаток 3'!E111</f>
        <v>Надання тимчасової державної соціальної допомоги непрацюючій особі, яка досягла загального пенсійного віку, але не набула права на 
пенсійну виплату</v>
      </c>
      <c r="D81" s="64" t="n">
        <f aca="false">'Додаток 3'!F111</f>
        <v>166023</v>
      </c>
      <c r="E81" s="64"/>
      <c r="F81" s="64"/>
      <c r="G81" s="64"/>
    </row>
    <row r="82" customFormat="false" ht="21.75" hidden="false" customHeight="true" outlineLevel="0" collapsed="false">
      <c r="A82" s="68"/>
      <c r="B82" s="62"/>
      <c r="C82" s="73" t="s">
        <v>60</v>
      </c>
      <c r="D82" s="64"/>
      <c r="E82" s="64"/>
      <c r="F82" s="64"/>
      <c r="G82" s="64"/>
    </row>
    <row r="83" customFormat="false" ht="134.25" hidden="false" customHeight="true" outlineLevel="0" collapsed="false">
      <c r="A83" s="63"/>
      <c r="B83" s="70"/>
      <c r="C83" s="63" t="str">
        <f aca="false">'Додаток 3'!E113</f>
        <v>за рахунок субвенції з місцевого бюджету на виплату допомоги сім'ям з дітьми, малозабезпеченим сім'ям, особам, які не мають права на пенсію,
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D83" s="64" t="n">
        <f aca="false">'Додаток 3'!F113</f>
        <v>166023</v>
      </c>
      <c r="E83" s="64"/>
      <c r="F83" s="64"/>
      <c r="G83" s="64"/>
    </row>
    <row r="84" customFormat="false" ht="45" hidden="false" customHeight="true" outlineLevel="0" collapsed="false">
      <c r="A84" s="68" t="n">
        <v>3085</v>
      </c>
      <c r="B84" s="62" t="s">
        <v>83</v>
      </c>
      <c r="C84" s="63" t="str">
        <f aca="false">'Додаток 3'!E114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D84" s="64" t="n">
        <f aca="false">'Додаток 3'!F114</f>
        <v>15565</v>
      </c>
      <c r="E84" s="64"/>
      <c r="F84" s="64"/>
      <c r="G84" s="64"/>
    </row>
    <row r="85" customFormat="false" ht="21.75" hidden="false" customHeight="true" outlineLevel="0" collapsed="false">
      <c r="A85" s="68"/>
      <c r="B85" s="62"/>
      <c r="C85" s="73" t="s">
        <v>60</v>
      </c>
      <c r="D85" s="64"/>
      <c r="E85" s="64"/>
      <c r="F85" s="64"/>
      <c r="G85" s="64"/>
    </row>
    <row r="86" customFormat="false" ht="134.25" hidden="false" customHeight="true" outlineLevel="0" collapsed="false">
      <c r="A86" s="63"/>
      <c r="B86" s="70"/>
      <c r="C86" s="63" t="str">
        <f aca="false">'Додаток 3'!E116</f>
        <v>за рахунок субвенції з місцевого бюджету на виплату допомоги сім'ям з дітьми, малозабезпеченим сім'ям, особам, які не мають права на пенсію,
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D86" s="64" t="n">
        <f aca="false">'Додаток 3'!F116</f>
        <v>15565</v>
      </c>
      <c r="E86" s="64"/>
      <c r="F86" s="64"/>
      <c r="G86" s="64"/>
    </row>
    <row r="87" s="67" customFormat="true" ht="36" hidden="false" customHeight="true" outlineLevel="0" collapsed="false">
      <c r="A87" s="78" t="n">
        <v>3100</v>
      </c>
      <c r="B87" s="74"/>
      <c r="C87" s="59" t="str">
        <f aca="false">'Додаток 3'!E117</f>
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</c>
      <c r="D87" s="60" t="n">
        <f aca="false">D88</f>
        <v>2615009</v>
      </c>
      <c r="E87" s="60"/>
      <c r="F87" s="60"/>
      <c r="G87" s="60"/>
    </row>
    <row r="88" customFormat="false" ht="36" hidden="false" customHeight="true" outlineLevel="0" collapsed="false">
      <c r="A88" s="53" t="n">
        <v>3104</v>
      </c>
      <c r="B88" s="62" t="s">
        <v>57</v>
      </c>
      <c r="C88" s="63" t="str">
        <f aca="false">'Додаток 3'!E118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D88" s="64" t="n">
        <f aca="false">'Додаток 3'!F118</f>
        <v>2615009</v>
      </c>
      <c r="E88" s="64"/>
      <c r="F88" s="64"/>
      <c r="G88" s="64"/>
    </row>
    <row r="89" customFormat="false" ht="18.75" hidden="true" customHeight="true" outlineLevel="0" collapsed="false">
      <c r="A89" s="53"/>
      <c r="B89" s="62"/>
      <c r="C89" s="63" t="s">
        <v>85</v>
      </c>
      <c r="D89" s="64" t="n">
        <f aca="false">'Додаток 3'!F119</f>
        <v>0</v>
      </c>
      <c r="E89" s="64" t="n">
        <f aca="false">'Додаток 3'!G119</f>
        <v>0</v>
      </c>
      <c r="F89" s="64" t="n">
        <f aca="false">'Додаток 3'!H119</f>
        <v>0</v>
      </c>
      <c r="G89" s="64" t="n">
        <v>0</v>
      </c>
    </row>
    <row r="90" s="67" customFormat="true" ht="20.25" hidden="false" customHeight="true" outlineLevel="0" collapsed="false">
      <c r="A90" s="78" t="n">
        <v>3110</v>
      </c>
      <c r="B90" s="57"/>
      <c r="C90" s="59" t="s">
        <v>86</v>
      </c>
      <c r="D90" s="60" t="n">
        <f aca="false">D91</f>
        <v>23200</v>
      </c>
      <c r="E90" s="60" t="n">
        <f aca="false">E91</f>
        <v>23200</v>
      </c>
      <c r="F90" s="60" t="n">
        <f aca="false">F91</f>
        <v>24522</v>
      </c>
      <c r="G90" s="60" t="n">
        <f aca="false">G91</f>
        <v>25821</v>
      </c>
    </row>
    <row r="91" customFormat="false" ht="18" hidden="false" customHeight="true" outlineLevel="0" collapsed="false">
      <c r="A91" s="68" t="str">
        <f aca="false">'Додаток 3'!C143</f>
        <v>3112</v>
      </c>
      <c r="B91" s="68" t="str">
        <f aca="false">'Додаток 3'!D143</f>
        <v>1040</v>
      </c>
      <c r="C91" s="79" t="str">
        <f aca="false">'Додаток 3'!E143</f>
        <v>Заходи державної політики з питань дітей та їх соціального захисту</v>
      </c>
      <c r="D91" s="64" t="n">
        <f aca="false">'Додаток 3'!F143</f>
        <v>23200</v>
      </c>
      <c r="E91" s="64" t="n">
        <f aca="false">'Додаток 3'!G143</f>
        <v>23200</v>
      </c>
      <c r="F91" s="64" t="n">
        <f aca="false">'Додаток 3'!H143</f>
        <v>24522</v>
      </c>
      <c r="G91" s="64" t="n">
        <f aca="false">'Додаток 3'!I143</f>
        <v>25821</v>
      </c>
    </row>
    <row r="92" s="67" customFormat="true" ht="23.25" hidden="false" customHeight="true" outlineLevel="0" collapsed="false">
      <c r="A92" s="75" t="s">
        <v>87</v>
      </c>
      <c r="B92" s="75"/>
      <c r="C92" s="80" t="s">
        <v>88</v>
      </c>
      <c r="D92" s="60" t="n">
        <f aca="false">D93</f>
        <v>2278996</v>
      </c>
      <c r="E92" s="60" t="n">
        <f aca="false">E93</f>
        <v>2278996</v>
      </c>
      <c r="F92" s="60" t="n">
        <f aca="false">F93</f>
        <v>2550204</v>
      </c>
      <c r="G92" s="60" t="n">
        <f aca="false">G93</f>
        <v>2748602</v>
      </c>
    </row>
    <row r="93" customFormat="false" ht="18" hidden="false" customHeight="true" outlineLevel="0" collapsed="false">
      <c r="A93" s="68" t="str">
        <f aca="false">'Додаток 3'!C22</f>
        <v>3121</v>
      </c>
      <c r="B93" s="68" t="str">
        <f aca="false">'Додаток 3'!D22</f>
        <v>1040</v>
      </c>
      <c r="C93" s="63" t="str">
        <f aca="false">'Додаток 3'!E22</f>
        <v>Утримання та забезпечення діяльності центрів соціальних служб для сім"ї, дітей та молоді </v>
      </c>
      <c r="D93" s="64" t="n">
        <f aca="false">'Додаток 3'!F22</f>
        <v>2278996</v>
      </c>
      <c r="E93" s="64" t="n">
        <f aca="false">'Додаток 3'!G22</f>
        <v>2278996</v>
      </c>
      <c r="F93" s="64" t="n">
        <f aca="false">'Додаток 3'!H22</f>
        <v>2550204</v>
      </c>
      <c r="G93" s="64" t="n">
        <f aca="false">'Додаток 3'!I22</f>
        <v>2748602</v>
      </c>
    </row>
    <row r="94" s="67" customFormat="true" ht="19.5" hidden="false" customHeight="true" outlineLevel="0" collapsed="false">
      <c r="A94" s="75" t="s">
        <v>89</v>
      </c>
      <c r="B94" s="75"/>
      <c r="C94" s="80" t="s">
        <v>90</v>
      </c>
      <c r="D94" s="60" t="n">
        <f aca="false">D95</f>
        <v>69432</v>
      </c>
      <c r="E94" s="60" t="n">
        <f aca="false">E95</f>
        <v>21100</v>
      </c>
      <c r="F94" s="60" t="n">
        <f aca="false">F95</f>
        <v>105700</v>
      </c>
      <c r="G94" s="60" t="n">
        <f aca="false">G95</f>
        <v>111303</v>
      </c>
    </row>
    <row r="95" customFormat="false" ht="18" hidden="false" customHeight="true" outlineLevel="0" collapsed="false">
      <c r="A95" s="68" t="str">
        <f aca="false">'Додаток 3'!C24</f>
        <v>3133</v>
      </c>
      <c r="B95" s="68" t="str">
        <f aca="false">'Додаток 3'!D24</f>
        <v>1040</v>
      </c>
      <c r="C95" s="79" t="str">
        <f aca="false">'Додаток 3'!E24</f>
        <v>Інші заходи та заклади молодіжної політики</v>
      </c>
      <c r="D95" s="64" t="n">
        <f aca="false">'Додаток 3'!F24</f>
        <v>69432</v>
      </c>
      <c r="E95" s="64" t="n">
        <f aca="false">'Додаток 3'!G24</f>
        <v>21100</v>
      </c>
      <c r="F95" s="64" t="n">
        <f aca="false">'Додаток 3'!H24</f>
        <v>105700</v>
      </c>
      <c r="G95" s="64" t="n">
        <f aca="false">'Додаток 3'!I24</f>
        <v>111303</v>
      </c>
    </row>
    <row r="96" customFormat="false" ht="50.25" hidden="false" customHeight="true" outlineLevel="0" collapsed="false">
      <c r="A96" s="68" t="str">
        <f aca="false">'Додаток 3'!C120</f>
        <v>3160</v>
      </c>
      <c r="B96" s="68" t="str">
        <f aca="false">'Додаток 3'!D120</f>
        <v>1010</v>
      </c>
      <c r="C96" s="79" t="str">
        <f aca="false">'Додаток 3'!E120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D96" s="64" t="n">
        <f aca="false">'Додаток 3'!F120</f>
        <v>99114</v>
      </c>
      <c r="E96" s="64"/>
      <c r="F96" s="64"/>
      <c r="G96" s="64"/>
    </row>
    <row r="97" s="67" customFormat="true" ht="22.5" hidden="false" customHeight="true" outlineLevel="0" collapsed="false">
      <c r="A97" s="75" t="s">
        <v>91</v>
      </c>
      <c r="B97" s="75"/>
      <c r="C97" s="80" t="s">
        <v>92</v>
      </c>
      <c r="D97" s="60" t="n">
        <f aca="false">D98</f>
        <v>191279</v>
      </c>
      <c r="E97" s="60" t="n">
        <f aca="false">E98</f>
        <v>51859</v>
      </c>
      <c r="F97" s="60" t="n">
        <f aca="false">F98</f>
        <v>228188</v>
      </c>
      <c r="G97" s="60" t="n">
        <f aca="false">G98</f>
        <v>241241</v>
      </c>
    </row>
    <row r="98" customFormat="false" ht="30.75" hidden="false" customHeight="true" outlineLevel="0" collapsed="false">
      <c r="A98" s="81" t="str">
        <f aca="false">'Додаток 3'!C122</f>
        <v>3192</v>
      </c>
      <c r="B98" s="81" t="str">
        <f aca="false">'Додаток 3'!D122</f>
        <v>1030</v>
      </c>
      <c r="C98" s="73" t="str">
        <f aca="false">'Додаток 3'!E122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D98" s="64" t="n">
        <f aca="false">'Додаток 3'!F26+'Додаток 3'!F122</f>
        <v>191279</v>
      </c>
      <c r="E98" s="64" t="n">
        <f aca="false">'Додаток 3'!G122+'Додаток 3'!G26</f>
        <v>51859</v>
      </c>
      <c r="F98" s="64" t="n">
        <f aca="false">'Додаток 3'!H122+'Додаток 3'!H26</f>
        <v>228188</v>
      </c>
      <c r="G98" s="64" t="n">
        <f aca="false">'Додаток 3'!I122+'Додаток 3'!I26</f>
        <v>241241</v>
      </c>
    </row>
    <row r="99" customFormat="false" ht="21.75" hidden="false" customHeight="true" outlineLevel="0" collapsed="false">
      <c r="A99" s="64" t="n">
        <v>3210</v>
      </c>
      <c r="B99" s="81" t="str">
        <f aca="false">'Додаток 3'!D123</f>
        <v>1050</v>
      </c>
      <c r="C99" s="73" t="str">
        <f aca="false">'Додаток 3'!E123</f>
        <v>Організація та проведення громадських робіт</v>
      </c>
      <c r="D99" s="64" t="n">
        <f aca="false">'Додаток 3'!F123</f>
        <v>5436</v>
      </c>
      <c r="E99" s="64"/>
      <c r="F99" s="64"/>
      <c r="G99" s="64"/>
    </row>
    <row r="100" customFormat="false" ht="16.5" hidden="false" customHeight="true" outlineLevel="0" collapsed="false">
      <c r="A100" s="64"/>
      <c r="B100" s="81"/>
      <c r="C100" s="73" t="s">
        <v>60</v>
      </c>
      <c r="D100" s="64"/>
      <c r="E100" s="64"/>
      <c r="F100" s="64"/>
      <c r="G100" s="64"/>
    </row>
    <row r="101" customFormat="false" ht="37.5" hidden="false" customHeight="true" outlineLevel="0" collapsed="false">
      <c r="A101" s="64"/>
      <c r="B101" s="64"/>
      <c r="C101" s="73" t="str">
        <f aca="false">'Додаток 3'!E126</f>
        <v>за рахунок субвенції з міського бюджету на виконання Програми зайнятості населення у місті Дніпрі на 2017-2021 роки (організація проведення оплачувальних робіт)</v>
      </c>
      <c r="D101" s="64" t="n">
        <f aca="false">'Додаток 3'!F126</f>
        <v>5436</v>
      </c>
      <c r="E101" s="64"/>
      <c r="F101" s="64"/>
      <c r="G101" s="64"/>
    </row>
    <row r="102" s="77" customFormat="true" ht="100.5" hidden="false" customHeight="true" outlineLevel="0" collapsed="false">
      <c r="A102" s="81" t="str">
        <f aca="false">'Додаток 3'!C127</f>
        <v>3230</v>
      </c>
      <c r="B102" s="81" t="str">
        <f aca="false">'Додаток 3'!D127</f>
        <v>1040</v>
      </c>
      <c r="C102" s="73" t="str">
        <f aca="false">'Додаток 3'!E127</f>
        <v>Виплата державної соціальної допомоги на дітей-сиріт та дітей, позбавлених батьківського піклування, у дитячих будинках сімейного 
типу та прийомних сім'ях, грошового забезпечення батькам-вихователям і прийомним батькам за надання соціальних послуг у дитячих
 будинках сімейного типу та прийомних сім'ях за принципом "гроші ходять за дитиною" та оплату послуг із здійснення патронату
 над дитиною та виплата соціальної допомоги на утримання дитини в сім’ї патронатного вихователя, підтримка малих групових будинків</v>
      </c>
      <c r="D102" s="64" t="n">
        <f aca="false">'Додаток 3'!F127</f>
        <v>426394</v>
      </c>
      <c r="E102" s="64"/>
      <c r="F102" s="64"/>
      <c r="G102" s="64"/>
    </row>
    <row r="103" s="77" customFormat="true" ht="20.25" hidden="false" customHeight="true" outlineLevel="0" collapsed="false">
      <c r="A103" s="81"/>
      <c r="B103" s="81"/>
      <c r="C103" s="73" t="s">
        <v>60</v>
      </c>
      <c r="D103" s="64"/>
      <c r="E103" s="64"/>
      <c r="F103" s="64"/>
      <c r="G103" s="64"/>
    </row>
    <row r="104" customFormat="false" ht="115.5" hidden="false" customHeight="true" outlineLevel="0" collapsed="false">
      <c r="A104" s="81"/>
      <c r="B104" s="81"/>
      <c r="C104" s="73" t="str">
        <f aca="false">'Додаток 3'!E129</f>
        <v>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
сімейного типу та прийомних сім'ях за принципом "гроші ходять за дитиною", оплату послуг із здійснення патронату над дитиною 
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v>
      </c>
      <c r="D104" s="64" t="n">
        <f aca="false">'Додаток 3'!F129</f>
        <v>426394</v>
      </c>
      <c r="E104" s="64"/>
      <c r="F104" s="64"/>
      <c r="G104" s="64"/>
    </row>
    <row r="105" customFormat="false" ht="21" hidden="false" customHeight="true" outlineLevel="0" collapsed="false">
      <c r="A105" s="64" t="n">
        <v>3240</v>
      </c>
      <c r="B105" s="81"/>
      <c r="C105" s="73" t="str">
        <f aca="false">'Додаток 3'!E130</f>
        <v>Інші заклади та заходи</v>
      </c>
      <c r="D105" s="64" t="n">
        <f aca="false">D106</f>
        <v>1929618</v>
      </c>
      <c r="E105" s="64" t="n">
        <f aca="false">E106</f>
        <v>840890</v>
      </c>
      <c r="F105" s="64" t="n">
        <f aca="false">F106</f>
        <v>1222421</v>
      </c>
      <c r="G105" s="64" t="n">
        <f aca="false">G106</f>
        <v>1287210</v>
      </c>
    </row>
    <row r="106" s="77" customFormat="true" ht="21" hidden="false" customHeight="true" outlineLevel="0" collapsed="false">
      <c r="A106" s="81" t="str">
        <f aca="false">'Додаток 3'!C131</f>
        <v>3242</v>
      </c>
      <c r="B106" s="81" t="str">
        <f aca="false">'Додаток 3'!D131</f>
        <v>1090</v>
      </c>
      <c r="C106" s="73" t="str">
        <f aca="false">'Додаток 3'!E131</f>
        <v>Інші заходи у сфері соціального захисту і соціального забезпечення</v>
      </c>
      <c r="D106" s="64" t="n">
        <f aca="false">'Додаток 3'!F131+'Додаток 3'!F28+'Додаток 3'!F152</f>
        <v>1929618</v>
      </c>
      <c r="E106" s="64" t="n">
        <f aca="false">'Додаток 3'!G131+'Додаток 3'!G28+'Додаток 3'!G152+'Додаток 3'!G145</f>
        <v>840890</v>
      </c>
      <c r="F106" s="64" t="n">
        <f aca="false">'Додаток 3'!H131+'Додаток 3'!H28+'Додаток 3'!H152+'Додаток 3'!H145</f>
        <v>1222421</v>
      </c>
      <c r="G106" s="64" t="n">
        <f aca="false">'Додаток 3'!I131+'Додаток 3'!I28+'Додаток 3'!I152+'Додаток 3'!I145</f>
        <v>1287210</v>
      </c>
    </row>
    <row r="107" s="77" customFormat="true" ht="21" hidden="false" customHeight="true" outlineLevel="0" collapsed="false">
      <c r="A107" s="81"/>
      <c r="B107" s="81"/>
      <c r="C107" s="73" t="s">
        <v>60</v>
      </c>
      <c r="D107" s="64"/>
      <c r="E107" s="64"/>
      <c r="F107" s="64"/>
      <c r="G107" s="64"/>
    </row>
    <row r="108" customFormat="false" ht="54" hidden="false" customHeight="true" outlineLevel="0" collapsed="false">
      <c r="A108" s="68"/>
      <c r="B108" s="62"/>
      <c r="C108" s="73" t="str">
        <f aca="false">'Додаток 3'!E134</f>
        <v>за рахунок субвенції з міського бюджету на виконання Програми підтримки учасників антитерористичної операції та членів їх сімей м.Дніпра "Родина героя" на 2017-2021 роки (надання адресної допомоги на оплату житлово-комунальних послуг учасникам АТО, членам їх сімей, що проживають та зареєстровані у м.Дніпро)</v>
      </c>
      <c r="D108" s="64" t="n">
        <f aca="false">'Додаток 3'!F134</f>
        <v>857618</v>
      </c>
      <c r="E108" s="64"/>
      <c r="F108" s="64"/>
      <c r="G108" s="64"/>
    </row>
    <row r="109" customFormat="false" ht="40.5" hidden="true" customHeight="true" outlineLevel="0" collapsed="false">
      <c r="A109" s="68"/>
      <c r="B109" s="62"/>
      <c r="C109" s="69" t="str">
        <f aca="false">'Додаток 3'!E154</f>
        <v>за рахунок субвенції з міського бюджету на виконання галузевих програм, затверджених міською та районними у місті радами</v>
      </c>
      <c r="D109" s="64" t="e">
        <f aca="false">E109+F109+G109+$CZ$104</f>
        <v>#REF!</v>
      </c>
      <c r="E109" s="64" t="n">
        <f aca="false">'Додаток 3'!G154</f>
        <v>333290</v>
      </c>
      <c r="F109" s="64" t="n">
        <v>0</v>
      </c>
      <c r="G109" s="64" t="n">
        <v>0</v>
      </c>
    </row>
    <row r="110" customFormat="false" ht="40.5" hidden="false" customHeight="true" outlineLevel="0" collapsed="false">
      <c r="A110" s="68"/>
      <c r="B110" s="62"/>
      <c r="C110" s="69" t="str">
        <f aca="false">'Додаток 3'!E30</f>
        <v>за рахунок субвенції з міського бюджету на виконання доручень виборців депутатами районних у місті рад</v>
      </c>
      <c r="D110" s="64"/>
      <c r="E110" s="64" t="n">
        <f aca="false">'Додаток 3'!G30</f>
        <v>420000</v>
      </c>
      <c r="F110" s="64"/>
      <c r="G110" s="64"/>
    </row>
    <row r="111" customFormat="false" ht="40.5" hidden="false" customHeight="true" outlineLevel="0" collapsed="false">
      <c r="A111" s="68"/>
      <c r="B111" s="62"/>
      <c r="C111" s="69" t="str">
        <f aca="false">'Додаток 3'!E154</f>
        <v>за рахунок субвенції з міського бюджету на виконання галузевих програм, затверджених міською та районними у місті радами</v>
      </c>
      <c r="D111" s="64"/>
      <c r="E111" s="64" t="n">
        <f aca="false">'Додаток 3'!G154</f>
        <v>333290</v>
      </c>
      <c r="F111" s="64"/>
      <c r="G111" s="64"/>
    </row>
    <row r="112" s="61" customFormat="true" ht="19.5" hidden="false" customHeight="true" outlineLevel="0" collapsed="false">
      <c r="A112" s="57" t="s">
        <v>93</v>
      </c>
      <c r="B112" s="62"/>
      <c r="C112" s="59" t="str">
        <f aca="false">'Додаток 3'!E31</f>
        <v>Культура і мистецтво</v>
      </c>
      <c r="D112" s="60" t="n">
        <f aca="false">D113</f>
        <v>143182</v>
      </c>
      <c r="E112" s="60" t="n">
        <f aca="false">E113</f>
        <v>15500</v>
      </c>
      <c r="F112" s="60" t="n">
        <f aca="false">F113</f>
        <v>183053</v>
      </c>
      <c r="G112" s="60" t="n">
        <f aca="false">G113</f>
        <v>192755</v>
      </c>
    </row>
    <row r="113" customFormat="false" ht="19.5" hidden="false" customHeight="true" outlineLevel="0" collapsed="false">
      <c r="A113" s="81" t="str">
        <f aca="false">'Додаток 3'!C32</f>
        <v>4080</v>
      </c>
      <c r="B113" s="81"/>
      <c r="C113" s="73" t="str">
        <f aca="false">'Додаток 3'!E32</f>
        <v>Інші заклади та заходи в галузі культури і мистецтва</v>
      </c>
      <c r="D113" s="64" t="n">
        <f aca="false">'Додаток 3'!F32</f>
        <v>143182</v>
      </c>
      <c r="E113" s="64" t="n">
        <f aca="false">'Додаток 3'!G32</f>
        <v>15500</v>
      </c>
      <c r="F113" s="64" t="n">
        <f aca="false">'Додаток 3'!H32</f>
        <v>183053</v>
      </c>
      <c r="G113" s="64" t="n">
        <f aca="false">'Додаток 3'!I32</f>
        <v>192755</v>
      </c>
    </row>
    <row r="114" customFormat="false" ht="17.25" hidden="false" customHeight="true" outlineLevel="0" collapsed="false">
      <c r="A114" s="64" t="n">
        <v>4082</v>
      </c>
      <c r="B114" s="68" t="s">
        <v>94</v>
      </c>
      <c r="C114" s="73" t="str">
        <f aca="false">'Додаток 3'!E33</f>
        <v>Інші заходи в галузі культури і мистецтва</v>
      </c>
      <c r="D114" s="64" t="n">
        <f aca="false">'Додаток 3'!F33</f>
        <v>143182</v>
      </c>
      <c r="E114" s="64" t="n">
        <f aca="false">'Додаток 3'!G33</f>
        <v>15500</v>
      </c>
      <c r="F114" s="64" t="n">
        <v>0</v>
      </c>
      <c r="G114" s="64" t="n">
        <v>0</v>
      </c>
    </row>
    <row r="115" customFormat="false" ht="19.5" hidden="true" customHeight="true" outlineLevel="0" collapsed="false">
      <c r="A115" s="64"/>
      <c r="B115" s="68"/>
      <c r="C115" s="73" t="s">
        <v>60</v>
      </c>
      <c r="D115" s="64"/>
      <c r="E115" s="64"/>
      <c r="F115" s="64"/>
      <c r="G115" s="64"/>
    </row>
    <row r="116" customFormat="false" ht="37.5" hidden="true" customHeight="true" outlineLevel="0" collapsed="false">
      <c r="A116" s="64"/>
      <c r="B116" s="68"/>
      <c r="C116" s="69" t="str">
        <f aca="false">'Додаток 3'!E38</f>
        <v>за рахунок  субвенції з міського бюджету на виконання галузевих програм, затверджених міською та районними у місті радами</v>
      </c>
      <c r="D116" s="64" t="n">
        <f aca="false">E116</f>
        <v>0</v>
      </c>
      <c r="E116" s="64" t="n">
        <f aca="false">'Додаток 3'!G38</f>
        <v>0</v>
      </c>
      <c r="F116" s="64" t="n">
        <v>0</v>
      </c>
      <c r="G116" s="64" t="n">
        <v>0</v>
      </c>
    </row>
    <row r="117" s="61" customFormat="true" ht="17.25" hidden="false" customHeight="true" outlineLevel="0" collapsed="false">
      <c r="A117" s="57" t="s">
        <v>95</v>
      </c>
      <c r="B117" s="57"/>
      <c r="C117" s="59" t="s">
        <v>96</v>
      </c>
      <c r="D117" s="60" t="n">
        <f aca="false">D122+D119+D126</f>
        <v>4508198</v>
      </c>
      <c r="E117" s="60"/>
      <c r="F117" s="60" t="n">
        <f aca="false">F122+F119</f>
        <v>5304062</v>
      </c>
      <c r="G117" s="60" t="n">
        <f aca="false">G122+G119</f>
        <v>5585292</v>
      </c>
    </row>
    <row r="118" s="61" customFormat="true" ht="18" hidden="true" customHeight="true" outlineLevel="0" collapsed="false">
      <c r="A118" s="57"/>
      <c r="B118" s="57"/>
      <c r="C118" s="63" t="s">
        <v>97</v>
      </c>
      <c r="D118" s="64"/>
      <c r="E118" s="64"/>
      <c r="F118" s="64" t="n">
        <v>0</v>
      </c>
      <c r="G118" s="64" t="n">
        <v>0</v>
      </c>
    </row>
    <row r="119" s="61" customFormat="true" ht="21.75" hidden="false" customHeight="true" outlineLevel="0" collapsed="false">
      <c r="A119" s="62" t="s">
        <v>98</v>
      </c>
      <c r="B119" s="62" t="s">
        <v>99</v>
      </c>
      <c r="C119" s="69" t="s">
        <v>100</v>
      </c>
      <c r="D119" s="64" t="n">
        <f aca="false">'Додаток 3'!F40</f>
        <v>28194</v>
      </c>
      <c r="E119" s="64"/>
      <c r="F119" s="64"/>
      <c r="G119" s="64"/>
    </row>
    <row r="120" s="61" customFormat="true" ht="18" hidden="false" customHeight="true" outlineLevel="0" collapsed="false">
      <c r="A120" s="57"/>
      <c r="B120" s="57"/>
      <c r="C120" s="69" t="s">
        <v>60</v>
      </c>
      <c r="D120" s="64"/>
      <c r="E120" s="64"/>
      <c r="F120" s="64"/>
      <c r="G120" s="64"/>
    </row>
    <row r="121" s="61" customFormat="true" ht="39" hidden="false" customHeight="true" outlineLevel="0" collapsed="false">
      <c r="A121" s="57"/>
      <c r="B121" s="57"/>
      <c r="C121" s="69" t="s">
        <v>101</v>
      </c>
      <c r="D121" s="64" t="n">
        <f aca="false">'Додаток 3'!F42</f>
        <v>28194</v>
      </c>
      <c r="E121" s="64"/>
      <c r="F121" s="64"/>
      <c r="G121" s="64"/>
    </row>
    <row r="122" customFormat="false" ht="16.5" hidden="false" customHeight="true" outlineLevel="0" collapsed="false">
      <c r="A122" s="81" t="str">
        <f aca="false">'Додаток 3'!C157</f>
        <v>6030</v>
      </c>
      <c r="B122" s="81" t="str">
        <f aca="false">'Додаток 3'!D157</f>
        <v>0620</v>
      </c>
      <c r="C122" s="73" t="str">
        <f aca="false">'Додаток 3'!E157</f>
        <v>Організація благоустрою населених пунктів</v>
      </c>
      <c r="D122" s="64" t="n">
        <f aca="false">'Додаток 3'!F157</f>
        <v>4450004</v>
      </c>
      <c r="E122" s="64"/>
      <c r="F122" s="64" t="n">
        <f aca="false">'Додаток 3'!H157</f>
        <v>5304062</v>
      </c>
      <c r="G122" s="64" t="n">
        <f aca="false">'Додаток 3'!I157</f>
        <v>5585292</v>
      </c>
      <c r="EJ122" s="61"/>
      <c r="EK122" s="61"/>
      <c r="EL122" s="61"/>
      <c r="EM122" s="61"/>
      <c r="EN122" s="61"/>
      <c r="EO122" s="61"/>
      <c r="EP122" s="61"/>
      <c r="EQ122" s="61"/>
      <c r="ER122" s="61"/>
      <c r="ES122" s="61"/>
      <c r="ET122" s="61"/>
      <c r="EU122" s="61"/>
      <c r="EV122" s="61"/>
      <c r="EW122" s="61"/>
      <c r="EX122" s="61"/>
      <c r="EY122" s="61"/>
      <c r="EZ122" s="61"/>
      <c r="FA122" s="61"/>
      <c r="FB122" s="61"/>
      <c r="FC122" s="61"/>
      <c r="FD122" s="61"/>
      <c r="FE122" s="61"/>
      <c r="FF122" s="61"/>
      <c r="FG122" s="61"/>
      <c r="FH122" s="61"/>
      <c r="FI122" s="61"/>
      <c r="FJ122" s="61"/>
      <c r="FK122" s="61"/>
      <c r="FL122" s="61"/>
      <c r="FM122" s="61"/>
      <c r="FN122" s="61"/>
      <c r="FO122" s="61"/>
      <c r="FP122" s="61"/>
      <c r="FQ122" s="61"/>
      <c r="FR122" s="61"/>
      <c r="FS122" s="61"/>
      <c r="FT122" s="61"/>
      <c r="FU122" s="61"/>
      <c r="FV122" s="61"/>
      <c r="FW122" s="61"/>
      <c r="FX122" s="61"/>
      <c r="FY122" s="61"/>
      <c r="FZ122" s="61"/>
      <c r="GA122" s="61"/>
      <c r="GB122" s="61"/>
      <c r="GC122" s="61"/>
      <c r="GD122" s="61"/>
      <c r="GE122" s="61"/>
      <c r="GF122" s="61"/>
      <c r="GG122" s="61"/>
      <c r="GH122" s="61"/>
      <c r="GI122" s="61"/>
      <c r="GJ122" s="61"/>
      <c r="GK122" s="61"/>
      <c r="GL122" s="61"/>
      <c r="GM122" s="61"/>
      <c r="GN122" s="61"/>
      <c r="GO122" s="61"/>
      <c r="GP122" s="61"/>
      <c r="GQ122" s="61"/>
      <c r="GR122" s="61"/>
      <c r="GS122" s="61"/>
      <c r="GT122" s="61"/>
      <c r="GU122" s="61"/>
      <c r="GV122" s="61"/>
      <c r="GW122" s="61"/>
      <c r="GX122" s="61"/>
      <c r="GY122" s="61"/>
      <c r="GZ122" s="61"/>
      <c r="HA122" s="61"/>
      <c r="HB122" s="61"/>
      <c r="HC122" s="61"/>
      <c r="HD122" s="61"/>
      <c r="HE122" s="61"/>
      <c r="HF122" s="61"/>
      <c r="HG122" s="61"/>
      <c r="HH122" s="61"/>
      <c r="HI122" s="61"/>
      <c r="HJ122" s="61"/>
      <c r="HK122" s="61"/>
      <c r="HL122" s="61"/>
      <c r="HM122" s="61"/>
      <c r="HN122" s="61"/>
      <c r="HO122" s="61"/>
      <c r="HP122" s="61"/>
      <c r="HQ122" s="61"/>
      <c r="HR122" s="61"/>
      <c r="HS122" s="61"/>
      <c r="HT122" s="61"/>
      <c r="HU122" s="61"/>
      <c r="HV122" s="61"/>
      <c r="HW122" s="61"/>
      <c r="HX122" s="61"/>
      <c r="HY122" s="61"/>
      <c r="HZ122" s="61"/>
      <c r="IA122" s="61"/>
      <c r="IB122" s="61"/>
      <c r="IC122" s="61"/>
      <c r="ID122" s="61"/>
      <c r="IE122" s="61"/>
      <c r="IF122" s="61"/>
      <c r="IG122" s="61"/>
      <c r="IH122" s="61"/>
      <c r="II122" s="61"/>
      <c r="IJ122" s="61"/>
      <c r="IK122" s="61"/>
      <c r="IL122" s="61"/>
      <c r="IM122" s="61"/>
      <c r="IN122" s="61"/>
      <c r="IO122" s="61"/>
      <c r="IP122" s="61"/>
      <c r="IQ122" s="61"/>
      <c r="IR122" s="61"/>
      <c r="IS122" s="61"/>
      <c r="IT122" s="61"/>
      <c r="IU122" s="61"/>
      <c r="IV122" s="61"/>
    </row>
    <row r="123" customFormat="false" ht="15.75" hidden="true" customHeight="true" outlineLevel="0" collapsed="false">
      <c r="A123" s="81"/>
      <c r="B123" s="81"/>
      <c r="C123" s="73" t="str">
        <f aca="false">'Додаток 3'!E158</f>
        <v>в тому числі за рахунок субвенції з міського бюджету</v>
      </c>
      <c r="D123" s="64" t="n">
        <f aca="false">'Додаток 3'!F158</f>
        <v>0</v>
      </c>
      <c r="E123" s="64" t="n">
        <f aca="false">'Додаток 3'!G158</f>
        <v>0</v>
      </c>
      <c r="F123" s="64" t="n">
        <f aca="false">'Додаток 3'!H158</f>
        <v>0</v>
      </c>
      <c r="G123" s="64" t="n">
        <f aca="false">'Додаток 3'!I158</f>
        <v>0</v>
      </c>
      <c r="EJ123" s="61"/>
      <c r="EK123" s="61"/>
      <c r="EL123" s="61"/>
      <c r="EM123" s="61"/>
      <c r="EN123" s="61"/>
      <c r="EO123" s="61"/>
      <c r="EP123" s="61"/>
      <c r="EQ123" s="61"/>
      <c r="ER123" s="61"/>
      <c r="ES123" s="61"/>
      <c r="ET123" s="61"/>
      <c r="EU123" s="61"/>
      <c r="EV123" s="61"/>
      <c r="EW123" s="61"/>
      <c r="EX123" s="61"/>
      <c r="EY123" s="61"/>
      <c r="EZ123" s="61"/>
      <c r="FA123" s="61"/>
      <c r="FB123" s="61"/>
      <c r="FC123" s="61"/>
      <c r="FD123" s="61"/>
      <c r="FE123" s="61"/>
      <c r="FF123" s="61"/>
      <c r="FG123" s="61"/>
      <c r="FH123" s="61"/>
      <c r="FI123" s="61"/>
      <c r="FJ123" s="61"/>
      <c r="FK123" s="61"/>
      <c r="FL123" s="61"/>
      <c r="FM123" s="61"/>
      <c r="FN123" s="61"/>
      <c r="FO123" s="61"/>
      <c r="FP123" s="61"/>
      <c r="FQ123" s="61"/>
      <c r="FR123" s="61"/>
      <c r="FS123" s="61"/>
      <c r="FT123" s="61"/>
      <c r="FU123" s="61"/>
      <c r="FV123" s="61"/>
      <c r="FW123" s="61"/>
      <c r="FX123" s="61"/>
      <c r="FY123" s="61"/>
      <c r="FZ123" s="61"/>
      <c r="GA123" s="61"/>
      <c r="GB123" s="61"/>
      <c r="GC123" s="61"/>
      <c r="GD123" s="61"/>
      <c r="GE123" s="61"/>
      <c r="GF123" s="61"/>
      <c r="GG123" s="61"/>
      <c r="GH123" s="61"/>
      <c r="GI123" s="61"/>
      <c r="GJ123" s="61"/>
      <c r="GK123" s="61"/>
      <c r="GL123" s="61"/>
      <c r="GM123" s="61"/>
      <c r="GN123" s="61"/>
      <c r="GO123" s="61"/>
      <c r="GP123" s="61"/>
      <c r="GQ123" s="61"/>
      <c r="GR123" s="61"/>
      <c r="GS123" s="61"/>
      <c r="GT123" s="61"/>
      <c r="GU123" s="61"/>
      <c r="GV123" s="61"/>
      <c r="GW123" s="61"/>
      <c r="GX123" s="61"/>
      <c r="GY123" s="61"/>
      <c r="GZ123" s="61"/>
      <c r="HA123" s="61"/>
      <c r="HB123" s="61"/>
      <c r="HC123" s="61"/>
      <c r="HD123" s="61"/>
      <c r="HE123" s="61"/>
      <c r="HF123" s="61"/>
      <c r="HG123" s="61"/>
      <c r="HH123" s="61"/>
      <c r="HI123" s="61"/>
      <c r="HJ123" s="61"/>
      <c r="HK123" s="61"/>
      <c r="HL123" s="61"/>
      <c r="HM123" s="61"/>
      <c r="HN123" s="61"/>
      <c r="HO123" s="61"/>
      <c r="HP123" s="61"/>
      <c r="HQ123" s="61"/>
      <c r="HR123" s="61"/>
      <c r="HS123" s="61"/>
      <c r="HT123" s="61"/>
      <c r="HU123" s="61"/>
      <c r="HV123" s="61"/>
      <c r="HW123" s="61"/>
      <c r="HX123" s="61"/>
      <c r="HY123" s="61"/>
      <c r="HZ123" s="61"/>
      <c r="IA123" s="61"/>
      <c r="IB123" s="61"/>
      <c r="IC123" s="61"/>
      <c r="ID123" s="61"/>
      <c r="IE123" s="61"/>
      <c r="IF123" s="61"/>
      <c r="IG123" s="61"/>
      <c r="IH123" s="61"/>
      <c r="II123" s="61"/>
      <c r="IJ123" s="61"/>
      <c r="IK123" s="61"/>
      <c r="IL123" s="61"/>
      <c r="IM123" s="61"/>
      <c r="IN123" s="61"/>
      <c r="IO123" s="61"/>
      <c r="IP123" s="61"/>
      <c r="IQ123" s="61"/>
      <c r="IR123" s="61"/>
      <c r="IS123" s="61"/>
      <c r="IT123" s="61"/>
      <c r="IU123" s="61"/>
      <c r="IV123" s="61"/>
    </row>
    <row r="124" customFormat="false" ht="19.5" hidden="false" customHeight="true" outlineLevel="0" collapsed="false">
      <c r="A124" s="81"/>
      <c r="B124" s="81"/>
      <c r="C124" s="73" t="s">
        <v>60</v>
      </c>
      <c r="D124" s="64"/>
      <c r="E124" s="64"/>
      <c r="F124" s="64"/>
      <c r="G124" s="64"/>
      <c r="EJ124" s="61"/>
      <c r="EK124" s="61"/>
      <c r="EL124" s="61"/>
      <c r="EM124" s="61"/>
      <c r="EN124" s="61"/>
      <c r="EO124" s="61"/>
      <c r="EP124" s="61"/>
      <c r="EQ124" s="61"/>
      <c r="ER124" s="61"/>
      <c r="ES124" s="61"/>
      <c r="ET124" s="61"/>
      <c r="EU124" s="61"/>
      <c r="EV124" s="61"/>
      <c r="EW124" s="61"/>
      <c r="EX124" s="61"/>
      <c r="EY124" s="61"/>
      <c r="EZ124" s="61"/>
      <c r="FA124" s="61"/>
      <c r="FB124" s="61"/>
      <c r="FC124" s="61"/>
      <c r="FD124" s="61"/>
      <c r="FE124" s="61"/>
      <c r="FF124" s="61"/>
      <c r="FG124" s="61"/>
      <c r="FH124" s="61"/>
      <c r="FI124" s="61"/>
      <c r="FJ124" s="61"/>
      <c r="FK124" s="61"/>
      <c r="FL124" s="61"/>
      <c r="FM124" s="61"/>
      <c r="FN124" s="61"/>
      <c r="FO124" s="61"/>
      <c r="FP124" s="61"/>
      <c r="FQ124" s="61"/>
      <c r="FR124" s="61"/>
      <c r="FS124" s="61"/>
      <c r="FT124" s="61"/>
      <c r="FU124" s="61"/>
      <c r="FV124" s="61"/>
      <c r="FW124" s="61"/>
      <c r="FX124" s="61"/>
      <c r="FY124" s="61"/>
      <c r="FZ124" s="61"/>
      <c r="GA124" s="61"/>
      <c r="GB124" s="61"/>
      <c r="GC124" s="61"/>
      <c r="GD124" s="61"/>
      <c r="GE124" s="61"/>
      <c r="GF124" s="61"/>
      <c r="GG124" s="61"/>
      <c r="GH124" s="61"/>
      <c r="GI124" s="61"/>
      <c r="GJ124" s="61"/>
      <c r="GK124" s="61"/>
      <c r="GL124" s="61"/>
      <c r="GM124" s="61"/>
      <c r="GN124" s="61"/>
      <c r="GO124" s="61"/>
      <c r="GP124" s="61"/>
      <c r="GQ124" s="61"/>
      <c r="GR124" s="61"/>
      <c r="GS124" s="61"/>
      <c r="GT124" s="61"/>
      <c r="GU124" s="61"/>
      <c r="GV124" s="61"/>
      <c r="GW124" s="61"/>
      <c r="GX124" s="61"/>
      <c r="GY124" s="61"/>
      <c r="GZ124" s="61"/>
      <c r="HA124" s="61"/>
      <c r="HB124" s="61"/>
      <c r="HC124" s="61"/>
      <c r="HD124" s="61"/>
      <c r="HE124" s="61"/>
      <c r="HF124" s="61"/>
      <c r="HG124" s="61"/>
      <c r="HH124" s="61"/>
      <c r="HI124" s="61"/>
      <c r="HJ124" s="61"/>
      <c r="HK124" s="61"/>
      <c r="HL124" s="61"/>
      <c r="HM124" s="61"/>
      <c r="HN124" s="61"/>
      <c r="HO124" s="61"/>
      <c r="HP124" s="61"/>
      <c r="HQ124" s="61"/>
      <c r="HR124" s="61"/>
      <c r="HS124" s="61"/>
      <c r="HT124" s="61"/>
      <c r="HU124" s="61"/>
      <c r="HV124" s="61"/>
      <c r="HW124" s="61"/>
      <c r="HX124" s="61"/>
      <c r="HY124" s="61"/>
      <c r="HZ124" s="61"/>
      <c r="IA124" s="61"/>
      <c r="IB124" s="61"/>
      <c r="IC124" s="61"/>
      <c r="ID124" s="61"/>
      <c r="IE124" s="61"/>
      <c r="IF124" s="61"/>
      <c r="IG124" s="61"/>
      <c r="IH124" s="61"/>
      <c r="II124" s="61"/>
      <c r="IJ124" s="61"/>
      <c r="IK124" s="61"/>
      <c r="IL124" s="61"/>
      <c r="IM124" s="61"/>
      <c r="IN124" s="61"/>
      <c r="IO124" s="61"/>
      <c r="IP124" s="61"/>
      <c r="IQ124" s="61"/>
      <c r="IR124" s="61"/>
      <c r="IS124" s="61"/>
      <c r="IT124" s="61"/>
      <c r="IU124" s="61"/>
      <c r="IV124" s="61"/>
    </row>
    <row r="125" customFormat="false" ht="27" hidden="false" customHeight="true" outlineLevel="0" collapsed="false">
      <c r="A125" s="81"/>
      <c r="B125" s="81"/>
      <c r="C125" s="73" t="str">
        <f aca="false">'Додаток 3'!E160</f>
        <v>за рахунок субвенції з міського бюджету на благоустрій території району</v>
      </c>
      <c r="D125" s="64" t="n">
        <f aca="false">'Додаток 3'!F160</f>
        <v>1799900</v>
      </c>
      <c r="E125" s="64"/>
      <c r="F125" s="64"/>
      <c r="G125" s="64"/>
      <c r="EJ125" s="61"/>
      <c r="EK125" s="61"/>
      <c r="EL125" s="61"/>
      <c r="EM125" s="61"/>
      <c r="EN125" s="61"/>
      <c r="EO125" s="61"/>
      <c r="EP125" s="61"/>
      <c r="EQ125" s="61"/>
      <c r="ER125" s="61"/>
      <c r="ES125" s="61"/>
      <c r="ET125" s="61"/>
      <c r="EU125" s="61"/>
      <c r="EV125" s="61"/>
      <c r="EW125" s="61"/>
      <c r="EX125" s="61"/>
      <c r="EY125" s="61"/>
      <c r="EZ125" s="61"/>
      <c r="FA125" s="61"/>
      <c r="FB125" s="61"/>
      <c r="FC125" s="61"/>
      <c r="FD125" s="61"/>
      <c r="FE125" s="61"/>
      <c r="FF125" s="61"/>
      <c r="FG125" s="61"/>
      <c r="FH125" s="61"/>
      <c r="FI125" s="61"/>
      <c r="FJ125" s="61"/>
      <c r="FK125" s="61"/>
      <c r="FL125" s="61"/>
      <c r="FM125" s="61"/>
      <c r="FN125" s="61"/>
      <c r="FO125" s="61"/>
      <c r="FP125" s="61"/>
      <c r="FQ125" s="61"/>
      <c r="FR125" s="61"/>
      <c r="FS125" s="61"/>
      <c r="FT125" s="61"/>
      <c r="FU125" s="61"/>
      <c r="FV125" s="61"/>
      <c r="FW125" s="61"/>
      <c r="FX125" s="61"/>
      <c r="FY125" s="61"/>
      <c r="FZ125" s="61"/>
      <c r="GA125" s="61"/>
      <c r="GB125" s="61"/>
      <c r="GC125" s="61"/>
      <c r="GD125" s="61"/>
      <c r="GE125" s="61"/>
      <c r="GF125" s="61"/>
      <c r="GG125" s="61"/>
      <c r="GH125" s="61"/>
      <c r="GI125" s="61"/>
      <c r="GJ125" s="61"/>
      <c r="GK125" s="61"/>
      <c r="GL125" s="61"/>
      <c r="GM125" s="61"/>
      <c r="GN125" s="61"/>
      <c r="GO125" s="61"/>
      <c r="GP125" s="61"/>
      <c r="GQ125" s="61"/>
      <c r="GR125" s="61"/>
      <c r="GS125" s="61"/>
      <c r="GT125" s="61"/>
      <c r="GU125" s="61"/>
      <c r="GV125" s="61"/>
      <c r="GW125" s="61"/>
      <c r="GX125" s="61"/>
      <c r="GY125" s="61"/>
      <c r="GZ125" s="61"/>
      <c r="HA125" s="61"/>
      <c r="HB125" s="61"/>
      <c r="HC125" s="61"/>
      <c r="HD125" s="61"/>
      <c r="HE125" s="61"/>
      <c r="HF125" s="61"/>
      <c r="HG125" s="61"/>
      <c r="HH125" s="61"/>
      <c r="HI125" s="61"/>
      <c r="HJ125" s="61"/>
      <c r="HK125" s="61"/>
      <c r="HL125" s="61"/>
      <c r="HM125" s="61"/>
      <c r="HN125" s="61"/>
      <c r="HO125" s="61"/>
      <c r="HP125" s="61"/>
      <c r="HQ125" s="61"/>
      <c r="HR125" s="61"/>
      <c r="HS125" s="61"/>
      <c r="HT125" s="61"/>
      <c r="HU125" s="61"/>
      <c r="HV125" s="61"/>
      <c r="HW125" s="61"/>
      <c r="HX125" s="61"/>
      <c r="HY125" s="61"/>
      <c r="HZ125" s="61"/>
      <c r="IA125" s="61"/>
      <c r="IB125" s="61"/>
      <c r="IC125" s="61"/>
      <c r="ID125" s="61"/>
      <c r="IE125" s="61"/>
      <c r="IF125" s="61"/>
      <c r="IG125" s="61"/>
      <c r="IH125" s="61"/>
      <c r="II125" s="61"/>
      <c r="IJ125" s="61"/>
      <c r="IK125" s="61"/>
      <c r="IL125" s="61"/>
      <c r="IM125" s="61"/>
      <c r="IN125" s="61"/>
      <c r="IO125" s="61"/>
      <c r="IP125" s="61"/>
      <c r="IQ125" s="61"/>
      <c r="IR125" s="61"/>
      <c r="IS125" s="61"/>
      <c r="IT125" s="61"/>
      <c r="IU125" s="61"/>
      <c r="IV125" s="61"/>
    </row>
    <row r="126" customFormat="false" ht="27" hidden="false" customHeight="true" outlineLevel="0" collapsed="false">
      <c r="A126" s="68" t="s">
        <v>102</v>
      </c>
      <c r="B126" s="62" t="s">
        <v>103</v>
      </c>
      <c r="C126" s="82" t="s">
        <v>104</v>
      </c>
      <c r="D126" s="64" t="n">
        <f aca="false">'Додаток 3'!F161</f>
        <v>30000</v>
      </c>
      <c r="E126" s="64"/>
      <c r="F126" s="64"/>
      <c r="G126" s="64"/>
      <c r="EJ126" s="61"/>
      <c r="EK126" s="61"/>
      <c r="EL126" s="61"/>
      <c r="EM126" s="61"/>
      <c r="EN126" s="61"/>
      <c r="EO126" s="61"/>
      <c r="EP126" s="61"/>
      <c r="EQ126" s="61"/>
      <c r="ER126" s="61"/>
      <c r="ES126" s="61"/>
      <c r="ET126" s="61"/>
      <c r="EU126" s="61"/>
      <c r="EV126" s="61"/>
      <c r="EW126" s="61"/>
      <c r="EX126" s="61"/>
      <c r="EY126" s="61"/>
      <c r="EZ126" s="61"/>
      <c r="FA126" s="61"/>
      <c r="FB126" s="61"/>
      <c r="FC126" s="61"/>
      <c r="FD126" s="61"/>
      <c r="FE126" s="61"/>
      <c r="FF126" s="61"/>
      <c r="FG126" s="61"/>
      <c r="FH126" s="61"/>
      <c r="FI126" s="61"/>
      <c r="FJ126" s="61"/>
      <c r="FK126" s="61"/>
      <c r="FL126" s="61"/>
      <c r="FM126" s="61"/>
      <c r="FN126" s="61"/>
      <c r="FO126" s="61"/>
      <c r="FP126" s="61"/>
      <c r="FQ126" s="61"/>
      <c r="FR126" s="61"/>
      <c r="FS126" s="61"/>
      <c r="FT126" s="61"/>
      <c r="FU126" s="61"/>
      <c r="FV126" s="61"/>
      <c r="FW126" s="61"/>
      <c r="FX126" s="61"/>
      <c r="FY126" s="61"/>
      <c r="FZ126" s="61"/>
      <c r="GA126" s="61"/>
      <c r="GB126" s="61"/>
      <c r="GC126" s="61"/>
      <c r="GD126" s="61"/>
      <c r="GE126" s="61"/>
      <c r="GF126" s="61"/>
      <c r="GG126" s="61"/>
      <c r="GH126" s="61"/>
      <c r="GI126" s="61"/>
      <c r="GJ126" s="61"/>
      <c r="GK126" s="61"/>
      <c r="GL126" s="61"/>
      <c r="GM126" s="61"/>
      <c r="GN126" s="61"/>
      <c r="GO126" s="61"/>
      <c r="GP126" s="61"/>
      <c r="GQ126" s="61"/>
      <c r="GR126" s="61"/>
      <c r="GS126" s="61"/>
      <c r="GT126" s="61"/>
      <c r="GU126" s="61"/>
      <c r="GV126" s="61"/>
      <c r="GW126" s="61"/>
      <c r="GX126" s="61"/>
      <c r="GY126" s="61"/>
      <c r="GZ126" s="61"/>
      <c r="HA126" s="61"/>
      <c r="HB126" s="61"/>
      <c r="HC126" s="61"/>
      <c r="HD126" s="61"/>
      <c r="HE126" s="61"/>
      <c r="HF126" s="61"/>
      <c r="HG126" s="61"/>
      <c r="HH126" s="61"/>
      <c r="HI126" s="61"/>
      <c r="HJ126" s="61"/>
      <c r="HK126" s="61"/>
      <c r="HL126" s="61"/>
      <c r="HM126" s="61"/>
      <c r="HN126" s="61"/>
      <c r="HO126" s="61"/>
      <c r="HP126" s="61"/>
      <c r="HQ126" s="61"/>
      <c r="HR126" s="61"/>
      <c r="HS126" s="61"/>
      <c r="HT126" s="61"/>
      <c r="HU126" s="61"/>
      <c r="HV126" s="61"/>
      <c r="HW126" s="61"/>
      <c r="HX126" s="61"/>
      <c r="HY126" s="61"/>
      <c r="HZ126" s="61"/>
      <c r="IA126" s="61"/>
      <c r="IB126" s="61"/>
      <c r="IC126" s="61"/>
      <c r="ID126" s="61"/>
      <c r="IE126" s="61"/>
      <c r="IF126" s="61"/>
      <c r="IG126" s="61"/>
      <c r="IH126" s="61"/>
      <c r="II126" s="61"/>
      <c r="IJ126" s="61"/>
      <c r="IK126" s="61"/>
      <c r="IL126" s="61"/>
      <c r="IM126" s="61"/>
      <c r="IN126" s="61"/>
      <c r="IO126" s="61"/>
      <c r="IP126" s="61"/>
      <c r="IQ126" s="61"/>
      <c r="IR126" s="61"/>
      <c r="IS126" s="61"/>
      <c r="IT126" s="61"/>
      <c r="IU126" s="61"/>
      <c r="IV126" s="61"/>
    </row>
    <row r="127" customFormat="false" ht="27" hidden="false" customHeight="true" outlineLevel="0" collapsed="false">
      <c r="A127" s="81"/>
      <c r="B127" s="81"/>
      <c r="C127" s="63" t="s">
        <v>60</v>
      </c>
      <c r="D127" s="64"/>
      <c r="E127" s="64"/>
      <c r="F127" s="64"/>
      <c r="G127" s="64"/>
      <c r="EJ127" s="61"/>
      <c r="EK127" s="61"/>
      <c r="EL127" s="61"/>
      <c r="EM127" s="61"/>
      <c r="EN127" s="61"/>
      <c r="EO127" s="61"/>
      <c r="EP127" s="61"/>
      <c r="EQ127" s="61"/>
      <c r="ER127" s="61"/>
      <c r="ES127" s="61"/>
      <c r="ET127" s="61"/>
      <c r="EU127" s="61"/>
      <c r="EV127" s="61"/>
      <c r="EW127" s="61"/>
      <c r="EX127" s="61"/>
      <c r="EY127" s="61"/>
      <c r="EZ127" s="61"/>
      <c r="FA127" s="61"/>
      <c r="FB127" s="61"/>
      <c r="FC127" s="61"/>
      <c r="FD127" s="61"/>
      <c r="FE127" s="61"/>
      <c r="FF127" s="61"/>
      <c r="FG127" s="61"/>
      <c r="FH127" s="61"/>
      <c r="FI127" s="61"/>
      <c r="FJ127" s="61"/>
      <c r="FK127" s="61"/>
      <c r="FL127" s="61"/>
      <c r="FM127" s="61"/>
      <c r="FN127" s="61"/>
      <c r="FO127" s="61"/>
      <c r="FP127" s="61"/>
      <c r="FQ127" s="61"/>
      <c r="FR127" s="61"/>
      <c r="FS127" s="61"/>
      <c r="FT127" s="61"/>
      <c r="FU127" s="61"/>
      <c r="FV127" s="61"/>
      <c r="FW127" s="61"/>
      <c r="FX127" s="61"/>
      <c r="FY127" s="61"/>
      <c r="FZ127" s="61"/>
      <c r="GA127" s="61"/>
      <c r="GB127" s="61"/>
      <c r="GC127" s="61"/>
      <c r="GD127" s="61"/>
      <c r="GE127" s="61"/>
      <c r="GF127" s="61"/>
      <c r="GG127" s="61"/>
      <c r="GH127" s="61"/>
      <c r="GI127" s="61"/>
      <c r="GJ127" s="61"/>
      <c r="GK127" s="61"/>
      <c r="GL127" s="61"/>
      <c r="GM127" s="61"/>
      <c r="GN127" s="61"/>
      <c r="GO127" s="61"/>
      <c r="GP127" s="61"/>
      <c r="GQ127" s="61"/>
      <c r="GR127" s="61"/>
      <c r="GS127" s="61"/>
      <c r="GT127" s="61"/>
      <c r="GU127" s="61"/>
      <c r="GV127" s="61"/>
      <c r="GW127" s="61"/>
      <c r="GX127" s="61"/>
      <c r="GY127" s="61"/>
      <c r="GZ127" s="61"/>
      <c r="HA127" s="61"/>
      <c r="HB127" s="61"/>
      <c r="HC127" s="61"/>
      <c r="HD127" s="61"/>
      <c r="HE127" s="61"/>
      <c r="HF127" s="61"/>
      <c r="HG127" s="61"/>
      <c r="HH127" s="61"/>
      <c r="HI127" s="61"/>
      <c r="HJ127" s="61"/>
      <c r="HK127" s="61"/>
      <c r="HL127" s="61"/>
      <c r="HM127" s="61"/>
      <c r="HN127" s="61"/>
      <c r="HO127" s="61"/>
      <c r="HP127" s="61"/>
      <c r="HQ127" s="61"/>
      <c r="HR127" s="61"/>
      <c r="HS127" s="61"/>
      <c r="HT127" s="61"/>
      <c r="HU127" s="61"/>
      <c r="HV127" s="61"/>
      <c r="HW127" s="61"/>
      <c r="HX127" s="61"/>
      <c r="HY127" s="61"/>
      <c r="HZ127" s="61"/>
      <c r="IA127" s="61"/>
      <c r="IB127" s="61"/>
      <c r="IC127" s="61"/>
      <c r="ID127" s="61"/>
      <c r="IE127" s="61"/>
      <c r="IF127" s="61"/>
      <c r="IG127" s="61"/>
      <c r="IH127" s="61"/>
      <c r="II127" s="61"/>
      <c r="IJ127" s="61"/>
      <c r="IK127" s="61"/>
      <c r="IL127" s="61"/>
      <c r="IM127" s="61"/>
      <c r="IN127" s="61"/>
      <c r="IO127" s="61"/>
      <c r="IP127" s="61"/>
      <c r="IQ127" s="61"/>
      <c r="IR127" s="61"/>
      <c r="IS127" s="61"/>
      <c r="IT127" s="61"/>
      <c r="IU127" s="61"/>
      <c r="IV127" s="61"/>
    </row>
    <row r="128" customFormat="false" ht="42" hidden="false" customHeight="true" outlineLevel="0" collapsed="false">
      <c r="A128" s="81"/>
      <c r="B128" s="81"/>
      <c r="C128" s="82" t="s">
        <v>105</v>
      </c>
      <c r="D128" s="64" t="n">
        <f aca="false">'Додаток 3'!F163</f>
        <v>30000</v>
      </c>
      <c r="E128" s="64"/>
      <c r="F128" s="64"/>
      <c r="G128" s="64"/>
      <c r="EJ128" s="61"/>
      <c r="EK128" s="61"/>
      <c r="EL128" s="61"/>
      <c r="EM128" s="61"/>
      <c r="EN128" s="61"/>
      <c r="EO128" s="61"/>
      <c r="EP128" s="61"/>
      <c r="EQ128" s="61"/>
      <c r="ER128" s="61"/>
      <c r="ES128" s="61"/>
      <c r="ET128" s="61"/>
      <c r="EU128" s="61"/>
      <c r="EV128" s="61"/>
      <c r="EW128" s="61"/>
      <c r="EX128" s="61"/>
      <c r="EY128" s="61"/>
      <c r="EZ128" s="61"/>
      <c r="FA128" s="61"/>
      <c r="FB128" s="61"/>
      <c r="FC128" s="61"/>
      <c r="FD128" s="61"/>
      <c r="FE128" s="61"/>
      <c r="FF128" s="61"/>
      <c r="FG128" s="61"/>
      <c r="FH128" s="61"/>
      <c r="FI128" s="61"/>
      <c r="FJ128" s="61"/>
      <c r="FK128" s="61"/>
      <c r="FL128" s="61"/>
      <c r="FM128" s="61"/>
      <c r="FN128" s="61"/>
      <c r="FO128" s="61"/>
      <c r="FP128" s="61"/>
      <c r="FQ128" s="61"/>
      <c r="FR128" s="61"/>
      <c r="FS128" s="61"/>
      <c r="FT128" s="61"/>
      <c r="FU128" s="61"/>
      <c r="FV128" s="61"/>
      <c r="FW128" s="61"/>
      <c r="FX128" s="61"/>
      <c r="FY128" s="61"/>
      <c r="FZ128" s="61"/>
      <c r="GA128" s="61"/>
      <c r="GB128" s="61"/>
      <c r="GC128" s="61"/>
      <c r="GD128" s="61"/>
      <c r="GE128" s="61"/>
      <c r="GF128" s="61"/>
      <c r="GG128" s="61"/>
      <c r="GH128" s="61"/>
      <c r="GI128" s="61"/>
      <c r="GJ128" s="61"/>
      <c r="GK128" s="61"/>
      <c r="GL128" s="61"/>
      <c r="GM128" s="61"/>
      <c r="GN128" s="61"/>
      <c r="GO128" s="61"/>
      <c r="GP128" s="61"/>
      <c r="GQ128" s="61"/>
      <c r="GR128" s="61"/>
      <c r="GS128" s="61"/>
      <c r="GT128" s="61"/>
      <c r="GU128" s="61"/>
      <c r="GV128" s="61"/>
      <c r="GW128" s="61"/>
      <c r="GX128" s="61"/>
      <c r="GY128" s="61"/>
      <c r="GZ128" s="61"/>
      <c r="HA128" s="61"/>
      <c r="HB128" s="61"/>
      <c r="HC128" s="61"/>
      <c r="HD128" s="61"/>
      <c r="HE128" s="61"/>
      <c r="HF128" s="61"/>
      <c r="HG128" s="61"/>
      <c r="HH128" s="61"/>
      <c r="HI128" s="61"/>
      <c r="HJ128" s="61"/>
      <c r="HK128" s="61"/>
      <c r="HL128" s="61"/>
      <c r="HM128" s="61"/>
      <c r="HN128" s="61"/>
      <c r="HO128" s="61"/>
      <c r="HP128" s="61"/>
      <c r="HQ128" s="61"/>
      <c r="HR128" s="61"/>
      <c r="HS128" s="61"/>
      <c r="HT128" s="61"/>
      <c r="HU128" s="61"/>
      <c r="HV128" s="61"/>
      <c r="HW128" s="61"/>
      <c r="HX128" s="61"/>
      <c r="HY128" s="61"/>
      <c r="HZ128" s="61"/>
      <c r="IA128" s="61"/>
      <c r="IB128" s="61"/>
      <c r="IC128" s="61"/>
      <c r="ID128" s="61"/>
      <c r="IE128" s="61"/>
      <c r="IF128" s="61"/>
      <c r="IG128" s="61"/>
      <c r="IH128" s="61"/>
      <c r="II128" s="61"/>
      <c r="IJ128" s="61"/>
      <c r="IK128" s="61"/>
      <c r="IL128" s="61"/>
      <c r="IM128" s="61"/>
      <c r="IN128" s="61"/>
      <c r="IO128" s="61"/>
      <c r="IP128" s="61"/>
      <c r="IQ128" s="61"/>
      <c r="IR128" s="61"/>
      <c r="IS128" s="61"/>
      <c r="IT128" s="61"/>
      <c r="IU128" s="61"/>
      <c r="IV128" s="61"/>
    </row>
    <row r="129" customFormat="false" ht="21" hidden="false" customHeight="true" outlineLevel="0" collapsed="false">
      <c r="A129" s="60" t="n">
        <v>7000</v>
      </c>
      <c r="B129" s="81"/>
      <c r="C129" s="66" t="s">
        <v>106</v>
      </c>
      <c r="D129" s="60" t="n">
        <f aca="false">D130</f>
        <v>5000</v>
      </c>
      <c r="E129" s="60"/>
      <c r="F129" s="60" t="n">
        <f aca="false">F130</f>
        <v>52850</v>
      </c>
      <c r="G129" s="60" t="n">
        <f aca="false">G130</f>
        <v>55651</v>
      </c>
      <c r="EJ129" s="61"/>
      <c r="EK129" s="61"/>
      <c r="EL129" s="61"/>
      <c r="EM129" s="61"/>
      <c r="EN129" s="61"/>
      <c r="EO129" s="61"/>
      <c r="EP129" s="61"/>
      <c r="EQ129" s="61"/>
      <c r="ER129" s="61"/>
      <c r="ES129" s="61"/>
      <c r="ET129" s="61"/>
      <c r="EU129" s="61"/>
      <c r="EV129" s="61"/>
      <c r="EW129" s="61"/>
      <c r="EX129" s="61"/>
      <c r="EY129" s="61"/>
      <c r="EZ129" s="61"/>
      <c r="FA129" s="61"/>
      <c r="FB129" s="61"/>
      <c r="FC129" s="61"/>
      <c r="FD129" s="61"/>
      <c r="FE129" s="61"/>
      <c r="FF129" s="61"/>
      <c r="FG129" s="61"/>
      <c r="FH129" s="61"/>
      <c r="FI129" s="61"/>
      <c r="FJ129" s="61"/>
      <c r="FK129" s="61"/>
      <c r="FL129" s="61"/>
      <c r="FM129" s="61"/>
      <c r="FN129" s="61"/>
      <c r="FO129" s="61"/>
      <c r="FP129" s="61"/>
      <c r="FQ129" s="61"/>
      <c r="FR129" s="61"/>
      <c r="FS129" s="61"/>
      <c r="FT129" s="61"/>
      <c r="FU129" s="61"/>
      <c r="FV129" s="61"/>
      <c r="FW129" s="61"/>
      <c r="FX129" s="61"/>
      <c r="FY129" s="61"/>
      <c r="FZ129" s="61"/>
      <c r="GA129" s="61"/>
      <c r="GB129" s="61"/>
      <c r="GC129" s="61"/>
      <c r="GD129" s="61"/>
      <c r="GE129" s="61"/>
      <c r="GF129" s="61"/>
      <c r="GG129" s="61"/>
      <c r="GH129" s="61"/>
      <c r="GI129" s="61"/>
      <c r="GJ129" s="61"/>
      <c r="GK129" s="61"/>
      <c r="GL129" s="61"/>
      <c r="GM129" s="61"/>
      <c r="GN129" s="61"/>
      <c r="GO129" s="61"/>
      <c r="GP129" s="61"/>
      <c r="GQ129" s="61"/>
      <c r="GR129" s="61"/>
      <c r="GS129" s="61"/>
      <c r="GT129" s="61"/>
      <c r="GU129" s="61"/>
      <c r="GV129" s="61"/>
      <c r="GW129" s="61"/>
      <c r="GX129" s="61"/>
      <c r="GY129" s="61"/>
      <c r="GZ129" s="61"/>
      <c r="HA129" s="61"/>
      <c r="HB129" s="61"/>
      <c r="HC129" s="61"/>
      <c r="HD129" s="61"/>
      <c r="HE129" s="61"/>
      <c r="HF129" s="61"/>
      <c r="HG129" s="61"/>
      <c r="HH129" s="61"/>
      <c r="HI129" s="61"/>
      <c r="HJ129" s="61"/>
      <c r="HK129" s="61"/>
      <c r="HL129" s="61"/>
      <c r="HM129" s="61"/>
      <c r="HN129" s="61"/>
      <c r="HO129" s="61"/>
      <c r="HP129" s="61"/>
      <c r="HQ129" s="61"/>
      <c r="HR129" s="61"/>
      <c r="HS129" s="61"/>
      <c r="HT129" s="61"/>
      <c r="HU129" s="61"/>
      <c r="HV129" s="61"/>
      <c r="HW129" s="61"/>
      <c r="HX129" s="61"/>
      <c r="HY129" s="61"/>
      <c r="HZ129" s="61"/>
      <c r="IA129" s="61"/>
      <c r="IB129" s="61"/>
      <c r="IC129" s="61"/>
      <c r="ID129" s="61"/>
      <c r="IE129" s="61"/>
      <c r="IF129" s="61"/>
      <c r="IG129" s="61"/>
      <c r="IH129" s="61"/>
      <c r="II129" s="61"/>
      <c r="IJ129" s="61"/>
      <c r="IK129" s="61"/>
      <c r="IL129" s="61"/>
      <c r="IM129" s="61"/>
      <c r="IN129" s="61"/>
      <c r="IO129" s="61"/>
      <c r="IP129" s="61"/>
      <c r="IQ129" s="61"/>
      <c r="IR129" s="61"/>
      <c r="IS129" s="61"/>
      <c r="IT129" s="61"/>
      <c r="IU129" s="61"/>
      <c r="IV129" s="61"/>
    </row>
    <row r="130" s="65" customFormat="true" ht="21" hidden="false" customHeight="true" outlineLevel="0" collapsed="false">
      <c r="A130" s="60" t="n">
        <v>7300</v>
      </c>
      <c r="B130" s="83"/>
      <c r="C130" s="84" t="s">
        <v>107</v>
      </c>
      <c r="D130" s="60" t="n">
        <f aca="false">D131</f>
        <v>5000</v>
      </c>
      <c r="E130" s="60"/>
      <c r="F130" s="60" t="n">
        <f aca="false">F131</f>
        <v>52850</v>
      </c>
      <c r="G130" s="60" t="n">
        <f aca="false">G131</f>
        <v>55651</v>
      </c>
    </row>
    <row r="131" customFormat="false" ht="22.5" hidden="false" customHeight="true" outlineLevel="0" collapsed="false">
      <c r="A131" s="64" t="n">
        <f aca="false">'Додаток 3'!C166</f>
        <v>7340</v>
      </c>
      <c r="B131" s="64" t="str">
        <f aca="false">'Додаток 3'!D166</f>
        <v>0443</v>
      </c>
      <c r="C131" s="85" t="str">
        <f aca="false">'Додаток 3'!E166</f>
        <v>Проектування, реставрація та охорона пам'яток архітектури</v>
      </c>
      <c r="D131" s="64" t="n">
        <f aca="false">'Додаток 3'!F166</f>
        <v>5000</v>
      </c>
      <c r="E131" s="64"/>
      <c r="F131" s="64" t="n">
        <f aca="false">'Додаток 3'!H166</f>
        <v>52850</v>
      </c>
      <c r="G131" s="64" t="n">
        <f aca="false">'Додаток 3'!I166</f>
        <v>55651</v>
      </c>
      <c r="EJ131" s="61"/>
      <c r="EK131" s="61"/>
      <c r="EL131" s="61"/>
      <c r="EM131" s="61"/>
      <c r="EN131" s="61"/>
      <c r="EO131" s="61"/>
      <c r="EP131" s="61"/>
      <c r="EQ131" s="61"/>
      <c r="ER131" s="61"/>
      <c r="ES131" s="61"/>
      <c r="ET131" s="61"/>
      <c r="EU131" s="61"/>
      <c r="EV131" s="61"/>
      <c r="EW131" s="61"/>
      <c r="EX131" s="61"/>
      <c r="EY131" s="61"/>
      <c r="EZ131" s="61"/>
      <c r="FA131" s="61"/>
      <c r="FB131" s="61"/>
      <c r="FC131" s="61"/>
      <c r="FD131" s="61"/>
      <c r="FE131" s="61"/>
      <c r="FF131" s="61"/>
      <c r="FG131" s="61"/>
      <c r="FH131" s="61"/>
      <c r="FI131" s="61"/>
      <c r="FJ131" s="61"/>
      <c r="FK131" s="61"/>
      <c r="FL131" s="61"/>
      <c r="FM131" s="61"/>
      <c r="FN131" s="61"/>
      <c r="FO131" s="61"/>
      <c r="FP131" s="61"/>
      <c r="FQ131" s="61"/>
      <c r="FR131" s="61"/>
      <c r="FS131" s="61"/>
      <c r="FT131" s="61"/>
      <c r="FU131" s="61"/>
      <c r="FV131" s="61"/>
      <c r="FW131" s="61"/>
      <c r="FX131" s="61"/>
      <c r="FY131" s="61"/>
      <c r="FZ131" s="61"/>
      <c r="GA131" s="61"/>
      <c r="GB131" s="61"/>
      <c r="GC131" s="61"/>
      <c r="GD131" s="61"/>
      <c r="GE131" s="61"/>
      <c r="GF131" s="61"/>
      <c r="GG131" s="61"/>
      <c r="GH131" s="61"/>
      <c r="GI131" s="61"/>
      <c r="GJ131" s="61"/>
      <c r="GK131" s="61"/>
      <c r="GL131" s="61"/>
      <c r="GM131" s="61"/>
      <c r="GN131" s="61"/>
      <c r="GO131" s="61"/>
      <c r="GP131" s="61"/>
      <c r="GQ131" s="61"/>
      <c r="GR131" s="61"/>
      <c r="GS131" s="61"/>
      <c r="GT131" s="61"/>
      <c r="GU131" s="61"/>
      <c r="GV131" s="61"/>
      <c r="GW131" s="61"/>
      <c r="GX131" s="61"/>
      <c r="GY131" s="61"/>
      <c r="GZ131" s="61"/>
      <c r="HA131" s="61"/>
      <c r="HB131" s="61"/>
      <c r="HC131" s="61"/>
      <c r="HD131" s="61"/>
      <c r="HE131" s="61"/>
      <c r="HF131" s="61"/>
      <c r="HG131" s="61"/>
      <c r="HH131" s="61"/>
      <c r="HI131" s="61"/>
      <c r="HJ131" s="61"/>
      <c r="HK131" s="61"/>
      <c r="HL131" s="61"/>
      <c r="HM131" s="61"/>
      <c r="HN131" s="61"/>
      <c r="HO131" s="61"/>
      <c r="HP131" s="61"/>
      <c r="HQ131" s="61"/>
      <c r="HR131" s="61"/>
      <c r="HS131" s="61"/>
      <c r="HT131" s="61"/>
      <c r="HU131" s="61"/>
      <c r="HV131" s="61"/>
      <c r="HW131" s="61"/>
      <c r="HX131" s="61"/>
      <c r="HY131" s="61"/>
      <c r="HZ131" s="61"/>
      <c r="IA131" s="61"/>
      <c r="IB131" s="61"/>
      <c r="IC131" s="61"/>
      <c r="ID131" s="61"/>
      <c r="IE131" s="61"/>
      <c r="IF131" s="61"/>
      <c r="IG131" s="61"/>
      <c r="IH131" s="61"/>
      <c r="II131" s="61"/>
      <c r="IJ131" s="61"/>
      <c r="IK131" s="61"/>
      <c r="IL131" s="61"/>
      <c r="IM131" s="61"/>
      <c r="IN131" s="61"/>
      <c r="IO131" s="61"/>
      <c r="IP131" s="61"/>
      <c r="IQ131" s="61"/>
      <c r="IR131" s="61"/>
      <c r="IS131" s="61"/>
      <c r="IT131" s="61"/>
      <c r="IU131" s="61"/>
      <c r="IV131" s="61"/>
    </row>
    <row r="132" s="89" customFormat="true" ht="21" hidden="false" customHeight="true" outlineLevel="0" collapsed="false">
      <c r="A132" s="86"/>
      <c r="B132" s="87"/>
      <c r="C132" s="88" t="s">
        <v>108</v>
      </c>
      <c r="D132" s="64" t="n">
        <f aca="false">D15+D23+D112+D117+D129+D19</f>
        <v>107922334</v>
      </c>
      <c r="E132" s="64" t="n">
        <f aca="false">E15+E23+E112+E117+E129</f>
        <v>17544405</v>
      </c>
      <c r="F132" s="64" t="n">
        <f aca="false">F15+F23+F112+F117+F129</f>
        <v>27966125</v>
      </c>
      <c r="G132" s="64" t="n">
        <f aca="false">G15+G23+G112+G117+G129</f>
        <v>29519572</v>
      </c>
    </row>
    <row r="133" s="89" customFormat="true" ht="24.75" hidden="false" customHeight="true" outlineLevel="0" collapsed="false">
      <c r="A133" s="86"/>
      <c r="B133" s="87"/>
      <c r="C133" s="59" t="s">
        <v>109</v>
      </c>
      <c r="D133" s="90"/>
      <c r="E133" s="91"/>
      <c r="F133" s="90"/>
      <c r="G133" s="90"/>
    </row>
    <row r="134" s="89" customFormat="true" ht="24.75" hidden="false" customHeight="true" outlineLevel="0" collapsed="false">
      <c r="A134" s="57" t="s">
        <v>45</v>
      </c>
      <c r="B134" s="58"/>
      <c r="C134" s="59" t="s">
        <v>46</v>
      </c>
      <c r="D134" s="90" t="n">
        <f aca="false">D135</f>
        <v>59270</v>
      </c>
      <c r="E134" s="91"/>
      <c r="F134" s="90"/>
      <c r="G134" s="90"/>
    </row>
    <row r="135" s="89" customFormat="true" ht="46.5" hidden="false" customHeight="true" outlineLevel="0" collapsed="false">
      <c r="A135" s="62" t="s">
        <v>47</v>
      </c>
      <c r="B135" s="62" t="s">
        <v>48</v>
      </c>
      <c r="C135" s="63" t="str">
        <f aca="false">'Додаток 3'!E18</f>
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v>
      </c>
      <c r="D135" s="90" t="n">
        <f aca="false">'Додаток 3'!F176+'Додаток 3'!F180</f>
        <v>59270</v>
      </c>
      <c r="E135" s="91"/>
      <c r="F135" s="90"/>
      <c r="G135" s="90"/>
    </row>
    <row r="136" s="89" customFormat="true" ht="23.25" hidden="false" customHeight="true" outlineLevel="0" collapsed="false">
      <c r="A136" s="57" t="s">
        <v>62</v>
      </c>
      <c r="B136" s="57"/>
      <c r="C136" s="59" t="s">
        <v>63</v>
      </c>
      <c r="D136" s="90" t="n">
        <f aca="false">D137+D139</f>
        <v>88417</v>
      </c>
      <c r="E136" s="91"/>
      <c r="F136" s="90"/>
      <c r="G136" s="90"/>
    </row>
    <row r="137" s="89" customFormat="true" ht="38.25" hidden="false" customHeight="true" outlineLevel="0" collapsed="false">
      <c r="A137" s="78" t="n">
        <v>3100</v>
      </c>
      <c r="B137" s="74"/>
      <c r="C137" s="63" t="str">
        <f aca="false">'Додаток 3'!E182</f>
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</c>
      <c r="D137" s="90" t="n">
        <f aca="false">D138</f>
        <v>82981</v>
      </c>
      <c r="E137" s="91"/>
      <c r="F137" s="90"/>
      <c r="G137" s="90"/>
    </row>
    <row r="138" s="89" customFormat="true" ht="39" hidden="false" customHeight="true" outlineLevel="0" collapsed="false">
      <c r="A138" s="53" t="n">
        <v>3104</v>
      </c>
      <c r="B138" s="62" t="s">
        <v>57</v>
      </c>
      <c r="C138" s="59" t="str">
        <f aca="false">'Додаток 3'!E183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D138" s="90" t="n">
        <f aca="false">'Додаток 3'!F183</f>
        <v>82981</v>
      </c>
      <c r="E138" s="91"/>
      <c r="F138" s="90"/>
      <c r="G138" s="90"/>
    </row>
    <row r="139" s="89" customFormat="true" ht="27" hidden="false" customHeight="true" outlineLevel="0" collapsed="false">
      <c r="A139" s="53" t="n">
        <v>3210</v>
      </c>
      <c r="B139" s="62" t="s">
        <v>110</v>
      </c>
      <c r="C139" s="63" t="s">
        <v>111</v>
      </c>
      <c r="D139" s="90" t="n">
        <v>5436</v>
      </c>
      <c r="E139" s="91"/>
      <c r="F139" s="90"/>
      <c r="G139" s="90"/>
    </row>
    <row r="140" s="89" customFormat="true" ht="24" hidden="false" customHeight="true" outlineLevel="0" collapsed="false">
      <c r="A140" s="57" t="s">
        <v>95</v>
      </c>
      <c r="B140" s="57"/>
      <c r="C140" s="59" t="s">
        <v>112</v>
      </c>
      <c r="D140" s="90" t="n">
        <f aca="false">D141</f>
        <v>6152</v>
      </c>
      <c r="E140" s="91"/>
      <c r="F140" s="90"/>
      <c r="G140" s="90"/>
    </row>
    <row r="141" s="89" customFormat="true" ht="26.25" hidden="false" customHeight="true" outlineLevel="0" collapsed="false">
      <c r="A141" s="81" t="str">
        <f aca="false">'Додаток 3'!C189</f>
        <v>6030</v>
      </c>
      <c r="B141" s="81" t="str">
        <f aca="false">'Додаток 3'!D189</f>
        <v>0620</v>
      </c>
      <c r="C141" s="73" t="str">
        <f aca="false">'Додаток 3'!E189</f>
        <v>Організація благоустрою населених пунктів</v>
      </c>
      <c r="D141" s="90" t="n">
        <f aca="false">'Додаток 3'!F189</f>
        <v>6152</v>
      </c>
      <c r="E141" s="91"/>
      <c r="F141" s="90"/>
      <c r="G141" s="90"/>
    </row>
    <row r="142" customFormat="false" ht="22.5" hidden="false" customHeight="true" outlineLevel="0" collapsed="false">
      <c r="A142" s="92"/>
      <c r="B142" s="93"/>
      <c r="C142" s="88" t="s">
        <v>113</v>
      </c>
      <c r="D142" s="94" t="n">
        <f aca="false">D134+D136+D140</f>
        <v>153839</v>
      </c>
      <c r="E142" s="94"/>
      <c r="F142" s="94"/>
      <c r="G142" s="94"/>
    </row>
    <row r="143" customFormat="false" ht="22.5" hidden="false" customHeight="true" outlineLevel="0" collapsed="false">
      <c r="A143" s="86"/>
      <c r="B143" s="87"/>
      <c r="C143" s="95" t="s">
        <v>114</v>
      </c>
      <c r="D143" s="90" t="n">
        <f aca="false">D132+D142</f>
        <v>108076173</v>
      </c>
      <c r="E143" s="90" t="n">
        <f aca="false">E132+E142</f>
        <v>17544405</v>
      </c>
      <c r="F143" s="90" t="n">
        <f aca="false">F132+F142</f>
        <v>27966125</v>
      </c>
      <c r="G143" s="96" t="n">
        <f aca="false">G132+G142</f>
        <v>29519572</v>
      </c>
    </row>
    <row r="144" customFormat="false" ht="22.5" hidden="false" customHeight="true" outlineLevel="0" collapsed="false">
      <c r="A144" s="97"/>
      <c r="B144" s="98"/>
      <c r="C144" s="99"/>
      <c r="D144" s="100"/>
      <c r="E144" s="100"/>
      <c r="F144" s="100"/>
      <c r="G144" s="100"/>
    </row>
    <row r="145" customFormat="false" ht="26.25" hidden="false" customHeight="true" outlineLevel="0" collapsed="false">
      <c r="A145" s="101"/>
      <c r="B145" s="102"/>
      <c r="C145" s="103" t="s">
        <v>115</v>
      </c>
      <c r="D145" s="104" t="s">
        <v>36</v>
      </c>
      <c r="E145" s="104"/>
      <c r="F145" s="104"/>
      <c r="G145" s="104"/>
    </row>
    <row r="147" customFormat="false" ht="27.75" hidden="false" customHeight="true" outlineLevel="0" collapsed="false"/>
    <row r="148" customFormat="false" ht="20.25" hidden="false" customHeight="true" outlineLevel="0" collapsed="false"/>
    <row r="149" customFormat="false" ht="28.5" hidden="false" customHeight="true" outlineLevel="0" collapsed="false"/>
    <row r="150" customFormat="false" ht="26.25" hidden="false" customHeight="true" outlineLevel="0" collapsed="false"/>
    <row r="151" customFormat="false" ht="26.25" hidden="false" customHeight="true" outlineLevel="0" collapsed="false"/>
    <row r="152" customFormat="false" ht="28.5" hidden="false" customHeight="true" outlineLevel="0" collapsed="false"/>
    <row r="153" customFormat="false" ht="29.25" hidden="false" customHeight="true" outlineLevel="0" collapsed="false"/>
    <row r="154" customFormat="false" ht="35.25" hidden="false" customHeight="true" outlineLevel="0" collapsed="false"/>
    <row r="155" customFormat="false" ht="25.5" hidden="false" customHeight="true" outlineLevel="0" collapsed="false"/>
    <row r="156" customFormat="false" ht="33" hidden="false" customHeight="true" outlineLevel="0" collapsed="false"/>
    <row r="157" customFormat="false" ht="33" hidden="false" customHeight="true" outlineLevel="0" collapsed="false"/>
    <row r="158" customFormat="false" ht="37.5" hidden="false" customHeight="true" outlineLevel="0" collapsed="false"/>
    <row r="159" customFormat="false" ht="37.5" hidden="false" customHeight="true" outlineLevel="0" collapsed="false"/>
    <row r="160" customFormat="false" ht="33.75" hidden="false" customHeight="true" outlineLevel="0" collapsed="false"/>
    <row r="161" customFormat="false" ht="33.75" hidden="false" customHeight="true" outlineLevel="0" collapsed="false"/>
    <row r="162" customFormat="false" ht="29.25" hidden="false" customHeight="true" outlineLevel="0" collapsed="false"/>
    <row r="163" customFormat="false" ht="32.25" hidden="false" customHeight="true" outlineLevel="0" collapsed="false"/>
    <row r="164" customFormat="false" ht="37.5" hidden="false" customHeight="true" outlineLevel="0" collapsed="false"/>
    <row r="165" customFormat="false" ht="37.5" hidden="false" customHeight="true" outlineLevel="0" collapsed="false"/>
    <row r="166" customFormat="false" ht="45.75" hidden="false" customHeight="true" outlineLevel="0" collapsed="false"/>
    <row r="167" customFormat="false" ht="28.5" hidden="false" customHeight="true" outlineLevel="0" collapsed="false"/>
    <row r="168" customFormat="false" ht="45.75" hidden="false" customHeight="true" outlineLevel="0" collapsed="false"/>
    <row r="169" customFormat="false" ht="25.5" hidden="false" customHeight="true" outlineLevel="0" collapsed="false"/>
    <row r="170" customFormat="false" ht="25.5" hidden="false" customHeight="true" outlineLevel="0" collapsed="false"/>
    <row r="171" customFormat="false" ht="25.5" hidden="false" customHeight="true" outlineLevel="0" collapsed="false"/>
    <row r="172" customFormat="false" ht="25.5" hidden="false" customHeight="true" outlineLevel="0" collapsed="false"/>
    <row r="173" customFormat="false" ht="25.5" hidden="false" customHeight="true" outlineLevel="0" collapsed="false"/>
    <row r="174" customFormat="false" ht="33" hidden="false" customHeight="true" outlineLevel="0" collapsed="false"/>
    <row r="175" customFormat="false" ht="25.5" hidden="false" customHeight="true" outlineLevel="0" collapsed="false"/>
    <row r="176" customFormat="false" ht="25.5" hidden="false" customHeight="true" outlineLevel="0" collapsed="false"/>
    <row r="177" customFormat="false" ht="34.5" hidden="false" customHeight="true" outlineLevel="0" collapsed="false"/>
    <row r="178" customFormat="false" ht="23.25" hidden="false" customHeight="true" outlineLevel="0" collapsed="false"/>
    <row r="179" customFormat="false" ht="26.25" hidden="false" customHeight="true" outlineLevel="0" collapsed="false"/>
    <row r="180" customFormat="false" ht="45" hidden="false" customHeight="true" outlineLevel="0" collapsed="false"/>
    <row r="181" customFormat="false" ht="31.5" hidden="false" customHeight="true" outlineLevel="0" collapsed="false"/>
    <row r="182" customFormat="false" ht="24" hidden="false" customHeight="true" outlineLevel="0" collapsed="false"/>
    <row r="183" customFormat="false" ht="33.75" hidden="false" customHeight="true" outlineLevel="0" collapsed="false"/>
    <row r="184" customFormat="false" ht="31.5" hidden="false" customHeight="true" outlineLevel="0" collapsed="false"/>
    <row r="185" customFormat="false" ht="24" hidden="false" customHeight="true" outlineLevel="0" collapsed="false"/>
    <row r="186" customFormat="false" ht="20.25" hidden="false" customHeight="true" outlineLevel="0" collapsed="false"/>
    <row r="187" customFormat="false" ht="22.5" hidden="false" customHeight="true" outlineLevel="0" collapsed="false"/>
    <row r="188" customFormat="false" ht="17.25" hidden="false" customHeight="true" outlineLevel="0" collapsed="false"/>
    <row r="189" customFormat="false" ht="18.75" hidden="false" customHeight="true" outlineLevel="0" collapsed="false"/>
  </sheetData>
  <mergeCells count="8">
    <mergeCell ref="C6:G6"/>
    <mergeCell ref="A9:A12"/>
    <mergeCell ref="B9:B12"/>
    <mergeCell ref="C9:C12"/>
    <mergeCell ref="D9:D12"/>
    <mergeCell ref="E9:E12"/>
    <mergeCell ref="F9:F12"/>
    <mergeCell ref="G9:G12"/>
  </mergeCells>
  <printOptions headings="false" gridLines="false" gridLinesSet="true" horizontalCentered="false" verticalCentered="false"/>
  <pageMargins left="0.236111111111111" right="0" top="0.590277777777778" bottom="0.590277777777778" header="0.511805555555555" footer="0.511805555555555"/>
  <pageSetup paperSize="9" scale="42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I242"/>
  <sheetViews>
    <sheetView windowProtection="false" showFormulas="false" showGridLines="true" showRowColHeaders="true" showZeros="true" rightToLeft="false" tabSelected="false" showOutlineSymbols="true" defaultGridColor="true" view="pageBreakPreview" topLeftCell="B1" colorId="64" zoomScale="75" zoomScaleNormal="75" zoomScalePageLayoutView="75" workbookViewId="0">
      <selection pane="topLeft" activeCell="C118" activeCellId="0" sqref="C118"/>
    </sheetView>
  </sheetViews>
  <sheetFormatPr defaultRowHeight="12.75"/>
  <cols>
    <col collapsed="false" hidden="true" max="1" min="1" style="1" width="0"/>
    <col collapsed="false" hidden="false" max="2" min="2" style="6" width="15.1275510204082"/>
    <col collapsed="false" hidden="false" max="3" min="3" style="6" width="13.2755102040816"/>
    <col collapsed="false" hidden="false" max="4" min="4" style="6" width="11.5561224489796"/>
    <col collapsed="false" hidden="false" max="5" min="5" style="47" width="145.270408163265"/>
    <col collapsed="false" hidden="false" max="6" min="6" style="6" width="15.6938775510204"/>
    <col collapsed="false" hidden="false" max="7" min="7" style="6" width="15.1275510204082"/>
    <col collapsed="false" hidden="false" max="8" min="8" style="6" width="13.1326530612245"/>
    <col collapsed="false" hidden="false" max="9" min="9" style="6" width="14.6938775510204"/>
    <col collapsed="false" hidden="false" max="257" min="10" style="1" width="9.13265306122449"/>
    <col collapsed="false" hidden="false" max="1025" min="258" style="0" width="9.13265306122449"/>
  </cols>
  <sheetData>
    <row r="1" customFormat="false" ht="12.75" hidden="false" customHeight="false" outlineLevel="0" collapsed="false">
      <c r="G1" s="6" t="s">
        <v>116</v>
      </c>
    </row>
    <row r="2" customFormat="false" ht="15" hidden="false" customHeight="true" outlineLevel="0" collapsed="false">
      <c r="B2" s="105"/>
      <c r="G2" s="6" t="s">
        <v>38</v>
      </c>
    </row>
    <row r="3" customFormat="false" ht="20.25" hidden="false" customHeight="false" outlineLevel="0" collapsed="false">
      <c r="B3" s="48"/>
      <c r="C3" s="48"/>
      <c r="G3" s="6" t="s">
        <v>39</v>
      </c>
    </row>
    <row r="4" customFormat="false" ht="12.75" hidden="false" customHeight="false" outlineLevel="0" collapsed="false">
      <c r="G4" s="6" t="s">
        <v>2</v>
      </c>
    </row>
    <row r="6" customFormat="false" ht="15.75" hidden="false" customHeight="false" outlineLevel="0" collapsed="false">
      <c r="D6" s="51" t="s">
        <v>117</v>
      </c>
      <c r="E6" s="50"/>
      <c r="F6" s="51"/>
      <c r="G6" s="51"/>
      <c r="H6" s="51"/>
      <c r="I6" s="51"/>
    </row>
    <row r="7" customFormat="false" ht="13.5" hidden="false" customHeight="true" outlineLevel="0" collapsed="false">
      <c r="E7" s="50"/>
      <c r="F7" s="51"/>
      <c r="G7" s="51"/>
      <c r="H7" s="51"/>
      <c r="I7" s="51"/>
    </row>
    <row r="8" customFormat="false" ht="14.25" hidden="false" customHeight="true" outlineLevel="0" collapsed="false">
      <c r="I8" s="52" t="s">
        <v>4</v>
      </c>
    </row>
    <row r="9" customFormat="false" ht="18" hidden="false" customHeight="true" outlineLevel="0" collapsed="false">
      <c r="B9" s="53" t="s">
        <v>118</v>
      </c>
      <c r="C9" s="53" t="s">
        <v>41</v>
      </c>
      <c r="D9" s="53" t="s">
        <v>42</v>
      </c>
      <c r="E9" s="53" t="s">
        <v>119</v>
      </c>
      <c r="F9" s="53" t="s">
        <v>44</v>
      </c>
      <c r="G9" s="53" t="s">
        <v>8</v>
      </c>
      <c r="H9" s="53" t="s">
        <v>9</v>
      </c>
      <c r="I9" s="53" t="s">
        <v>10</v>
      </c>
    </row>
    <row r="10" customFormat="false" ht="12.75" hidden="false" customHeight="true" outlineLevel="0" collapsed="false">
      <c r="B10" s="53"/>
      <c r="C10" s="53"/>
      <c r="D10" s="53"/>
      <c r="E10" s="53"/>
      <c r="F10" s="53"/>
      <c r="G10" s="53"/>
      <c r="H10" s="53"/>
      <c r="I10" s="53"/>
    </row>
    <row r="11" customFormat="false" ht="12.75" hidden="false" customHeight="true" outlineLevel="0" collapsed="false">
      <c r="B11" s="53"/>
      <c r="C11" s="53"/>
      <c r="D11" s="53"/>
      <c r="E11" s="53"/>
      <c r="F11" s="53"/>
      <c r="G11" s="53"/>
      <c r="H11" s="53"/>
      <c r="I11" s="53"/>
    </row>
    <row r="12" customFormat="false" ht="182.25" hidden="false" customHeight="true" outlineLevel="0" collapsed="false">
      <c r="B12" s="53"/>
      <c r="C12" s="53"/>
      <c r="D12" s="53"/>
      <c r="E12" s="53"/>
      <c r="F12" s="53"/>
      <c r="G12" s="53"/>
      <c r="H12" s="53"/>
      <c r="I12" s="53"/>
    </row>
    <row r="13" customFormat="false" ht="24" hidden="false" customHeight="true" outlineLevel="0" collapsed="false">
      <c r="B13" s="106" t="n">
        <v>1</v>
      </c>
      <c r="C13" s="106" t="n">
        <v>2</v>
      </c>
      <c r="D13" s="106" t="n">
        <v>3</v>
      </c>
      <c r="E13" s="107" t="n">
        <v>4</v>
      </c>
      <c r="F13" s="106" t="n">
        <v>5</v>
      </c>
      <c r="G13" s="106" t="n">
        <v>6</v>
      </c>
      <c r="H13" s="106" t="n">
        <v>7</v>
      </c>
      <c r="I13" s="106" t="n">
        <v>8</v>
      </c>
    </row>
    <row r="14" customFormat="false" ht="21" hidden="false" customHeight="true" outlineLevel="0" collapsed="false">
      <c r="B14" s="106"/>
      <c r="C14" s="106"/>
      <c r="D14" s="106"/>
      <c r="E14" s="108" t="s">
        <v>11</v>
      </c>
      <c r="F14" s="106"/>
      <c r="G14" s="106"/>
      <c r="H14" s="106"/>
      <c r="I14" s="106"/>
    </row>
    <row r="15" customFormat="false" ht="24" hidden="false" customHeight="true" outlineLevel="0" collapsed="false">
      <c r="B15" s="57" t="s">
        <v>120</v>
      </c>
      <c r="C15" s="55"/>
      <c r="D15" s="109"/>
      <c r="E15" s="110" t="s">
        <v>121</v>
      </c>
      <c r="F15" s="111" t="n">
        <f aca="false">F17+F20+F31+F34+F39</f>
        <v>13974053</v>
      </c>
      <c r="G15" s="111" t="n">
        <f aca="false">G17+G20+G31+G34+G39</f>
        <v>12906071</v>
      </c>
      <c r="H15" s="111" t="n">
        <f aca="false">H17+H20+H31+H34+H39</f>
        <v>16859700</v>
      </c>
      <c r="I15" s="111" t="n">
        <f aca="false">I17+I20+I31+I34+I39</f>
        <v>17823448</v>
      </c>
    </row>
    <row r="16" customFormat="false" ht="18" hidden="false" customHeight="true" outlineLevel="0" collapsed="false">
      <c r="B16" s="55"/>
      <c r="C16" s="55"/>
      <c r="D16" s="109"/>
      <c r="E16" s="112" t="s">
        <v>60</v>
      </c>
      <c r="F16" s="111"/>
      <c r="G16" s="111"/>
      <c r="H16" s="111"/>
      <c r="I16" s="111"/>
    </row>
    <row r="17" customFormat="false" ht="21.75" hidden="false" customHeight="true" outlineLevel="0" collapsed="false">
      <c r="B17" s="62"/>
      <c r="C17" s="113" t="s">
        <v>45</v>
      </c>
      <c r="D17" s="114"/>
      <c r="E17" s="115" t="s">
        <v>122</v>
      </c>
      <c r="F17" s="116" t="n">
        <f aca="false">F18+F19</f>
        <v>10388312</v>
      </c>
      <c r="G17" s="116" t="n">
        <f aca="false">G18+G19</f>
        <v>10106016</v>
      </c>
      <c r="H17" s="116" t="n">
        <f aca="false">H18+H19</f>
        <v>12649409</v>
      </c>
      <c r="I17" s="116" t="n">
        <f aca="false">I18+I19</f>
        <v>13325814</v>
      </c>
    </row>
    <row r="18" customFormat="false" ht="48" hidden="false" customHeight="true" outlineLevel="0" collapsed="false">
      <c r="B18" s="62" t="s">
        <v>123</v>
      </c>
      <c r="C18" s="62" t="s">
        <v>47</v>
      </c>
      <c r="D18" s="62" t="s">
        <v>48</v>
      </c>
      <c r="E18" s="112" t="s">
        <v>124</v>
      </c>
      <c r="F18" s="116" t="n">
        <f aca="false">10358312</f>
        <v>10358312</v>
      </c>
      <c r="G18" s="116" t="n">
        <v>10064306</v>
      </c>
      <c r="H18" s="116" t="n">
        <v>12649409</v>
      </c>
      <c r="I18" s="116" t="n">
        <v>13325814</v>
      </c>
    </row>
    <row r="19" customFormat="false" ht="21.75" hidden="false" customHeight="true" outlineLevel="0" collapsed="false">
      <c r="B19" s="62" t="s">
        <v>125</v>
      </c>
      <c r="C19" s="62" t="s">
        <v>49</v>
      </c>
      <c r="D19" s="62" t="s">
        <v>50</v>
      </c>
      <c r="E19" s="112" t="s">
        <v>51</v>
      </c>
      <c r="F19" s="116" t="n">
        <v>30000</v>
      </c>
      <c r="G19" s="116" t="n">
        <v>41710</v>
      </c>
      <c r="H19" s="116" t="n">
        <v>0</v>
      </c>
      <c r="I19" s="116" t="n">
        <v>0</v>
      </c>
    </row>
    <row r="20" customFormat="false" ht="20.25" hidden="false" customHeight="true" outlineLevel="0" collapsed="false">
      <c r="B20" s="62"/>
      <c r="C20" s="113" t="s">
        <v>62</v>
      </c>
      <c r="D20" s="113"/>
      <c r="E20" s="115" t="s">
        <v>126</v>
      </c>
      <c r="F20" s="111" t="n">
        <f aca="false">F21+F23+F25+F27</f>
        <v>3414365</v>
      </c>
      <c r="G20" s="111" t="n">
        <f aca="false">G21+G23+G25+G27</f>
        <v>2784555</v>
      </c>
      <c r="H20" s="111" t="n">
        <f aca="false">H21+H23+H25+H27</f>
        <v>4027238</v>
      </c>
      <c r="I20" s="111" t="n">
        <f aca="false">I21+I23+I25+I27</f>
        <v>4304879</v>
      </c>
    </row>
    <row r="21" customFormat="false" ht="20.25" hidden="false" customHeight="true" outlineLevel="0" collapsed="false">
      <c r="B21" s="62"/>
      <c r="C21" s="113" t="s">
        <v>87</v>
      </c>
      <c r="D21" s="113"/>
      <c r="E21" s="115" t="s">
        <v>88</v>
      </c>
      <c r="F21" s="116" t="n">
        <f aca="false">F22</f>
        <v>2278996</v>
      </c>
      <c r="G21" s="116" t="n">
        <f aca="false">G22</f>
        <v>2278996</v>
      </c>
      <c r="H21" s="116" t="n">
        <f aca="false">H22</f>
        <v>2550204</v>
      </c>
      <c r="I21" s="116" t="n">
        <f aca="false">I22</f>
        <v>2748602</v>
      </c>
    </row>
    <row r="22" customFormat="false" ht="26.25" hidden="false" customHeight="true" outlineLevel="0" collapsed="false">
      <c r="B22" s="62" t="s">
        <v>127</v>
      </c>
      <c r="C22" s="62" t="s">
        <v>128</v>
      </c>
      <c r="D22" s="62" t="s">
        <v>74</v>
      </c>
      <c r="E22" s="112" t="s">
        <v>129</v>
      </c>
      <c r="F22" s="116" t="n">
        <v>2278996</v>
      </c>
      <c r="G22" s="116" t="n">
        <v>2278996</v>
      </c>
      <c r="H22" s="116" t="n">
        <v>2550204</v>
      </c>
      <c r="I22" s="116" t="n">
        <v>2748602</v>
      </c>
    </row>
    <row r="23" customFormat="false" ht="21.75" hidden="false" customHeight="true" outlineLevel="0" collapsed="false">
      <c r="B23" s="62"/>
      <c r="C23" s="113" t="s">
        <v>89</v>
      </c>
      <c r="D23" s="113"/>
      <c r="E23" s="115" t="s">
        <v>90</v>
      </c>
      <c r="F23" s="111" t="n">
        <f aca="false">F24</f>
        <v>69432</v>
      </c>
      <c r="G23" s="111" t="n">
        <f aca="false">G24</f>
        <v>21100</v>
      </c>
      <c r="H23" s="111" t="n">
        <f aca="false">H24</f>
        <v>105700</v>
      </c>
      <c r="I23" s="111" t="n">
        <f aca="false">I24</f>
        <v>111303</v>
      </c>
    </row>
    <row r="24" customFormat="false" ht="20.25" hidden="false" customHeight="true" outlineLevel="0" collapsed="false">
      <c r="B24" s="62" t="s">
        <v>130</v>
      </c>
      <c r="C24" s="62" t="s">
        <v>131</v>
      </c>
      <c r="D24" s="62" t="s">
        <v>74</v>
      </c>
      <c r="E24" s="112" t="s">
        <v>132</v>
      </c>
      <c r="F24" s="111" t="n">
        <v>69432</v>
      </c>
      <c r="G24" s="111" t="n">
        <v>21100</v>
      </c>
      <c r="H24" s="111" t="n">
        <v>105700</v>
      </c>
      <c r="I24" s="111" t="n">
        <v>111303</v>
      </c>
    </row>
    <row r="25" customFormat="false" ht="20.25" hidden="false" customHeight="true" outlineLevel="0" collapsed="false">
      <c r="B25" s="62"/>
      <c r="C25" s="113" t="s">
        <v>91</v>
      </c>
      <c r="D25" s="113"/>
      <c r="E25" s="115" t="s">
        <v>92</v>
      </c>
      <c r="F25" s="111" t="n">
        <f aca="false">F26</f>
        <v>176005</v>
      </c>
      <c r="G25" s="111" t="n">
        <f aca="false">G26</f>
        <v>51859</v>
      </c>
      <c r="H25" s="111" t="n">
        <f aca="false">H26</f>
        <v>228188</v>
      </c>
      <c r="I25" s="111" t="n">
        <f aca="false">I26</f>
        <v>241241</v>
      </c>
    </row>
    <row r="26" customFormat="false" ht="45" hidden="false" customHeight="true" outlineLevel="0" collapsed="false">
      <c r="B26" s="62" t="s">
        <v>133</v>
      </c>
      <c r="C26" s="62" t="s">
        <v>134</v>
      </c>
      <c r="D26" s="62" t="s">
        <v>66</v>
      </c>
      <c r="E26" s="112" t="s">
        <v>135</v>
      </c>
      <c r="F26" s="116" t="n">
        <v>176005</v>
      </c>
      <c r="G26" s="116" t="n">
        <v>51859</v>
      </c>
      <c r="H26" s="111" t="n">
        <v>228188</v>
      </c>
      <c r="I26" s="111" t="n">
        <v>241241</v>
      </c>
    </row>
    <row r="27" customFormat="false" ht="24.75" hidden="false" customHeight="true" outlineLevel="0" collapsed="false">
      <c r="B27" s="62"/>
      <c r="C27" s="75" t="s">
        <v>136</v>
      </c>
      <c r="D27" s="74"/>
      <c r="E27" s="117" t="s">
        <v>137</v>
      </c>
      <c r="F27" s="116" t="n">
        <f aca="false">F28</f>
        <v>889932</v>
      </c>
      <c r="G27" s="116" t="n">
        <f aca="false">G28</f>
        <v>432600</v>
      </c>
      <c r="H27" s="116" t="n">
        <f aca="false">H28</f>
        <v>1143146</v>
      </c>
      <c r="I27" s="116" t="n">
        <f aca="false">I28</f>
        <v>1203733</v>
      </c>
    </row>
    <row r="28" customFormat="false" ht="35.25" hidden="false" customHeight="true" outlineLevel="0" collapsed="false">
      <c r="B28" s="62" t="s">
        <v>138</v>
      </c>
      <c r="C28" s="68" t="s">
        <v>139</v>
      </c>
      <c r="D28" s="62" t="s">
        <v>140</v>
      </c>
      <c r="E28" s="112" t="s">
        <v>141</v>
      </c>
      <c r="F28" s="116" t="n">
        <v>889932</v>
      </c>
      <c r="G28" s="116" t="n">
        <v>432600</v>
      </c>
      <c r="H28" s="111" t="n">
        <v>1143146</v>
      </c>
      <c r="I28" s="111" t="n">
        <v>1203733</v>
      </c>
    </row>
    <row r="29" customFormat="false" ht="23.25" hidden="false" customHeight="true" outlineLevel="0" collapsed="false">
      <c r="B29" s="62"/>
      <c r="C29" s="68"/>
      <c r="D29" s="62"/>
      <c r="E29" s="118" t="s">
        <v>60</v>
      </c>
      <c r="F29" s="116"/>
      <c r="G29" s="116"/>
      <c r="H29" s="111"/>
      <c r="I29" s="111"/>
    </row>
    <row r="30" customFormat="false" ht="40.5" hidden="false" customHeight="true" outlineLevel="0" collapsed="false">
      <c r="B30" s="62"/>
      <c r="C30" s="68"/>
      <c r="D30" s="62"/>
      <c r="E30" s="112" t="s">
        <v>142</v>
      </c>
      <c r="F30" s="116"/>
      <c r="G30" s="116" t="n">
        <v>420000</v>
      </c>
      <c r="H30" s="111"/>
      <c r="I30" s="111"/>
    </row>
    <row r="31" customFormat="false" ht="23.25" hidden="false" customHeight="true" outlineLevel="0" collapsed="false">
      <c r="B31" s="62"/>
      <c r="C31" s="113" t="s">
        <v>93</v>
      </c>
      <c r="D31" s="113"/>
      <c r="E31" s="115" t="s">
        <v>143</v>
      </c>
      <c r="F31" s="111" t="n">
        <f aca="false">F32</f>
        <v>143182</v>
      </c>
      <c r="G31" s="111" t="n">
        <f aca="false">G32</f>
        <v>15500</v>
      </c>
      <c r="H31" s="111" t="n">
        <f aca="false">H32</f>
        <v>183053</v>
      </c>
      <c r="I31" s="111" t="n">
        <f aca="false">I32</f>
        <v>192755</v>
      </c>
    </row>
    <row r="32" customFormat="false" ht="21.75" hidden="false" customHeight="true" outlineLevel="0" collapsed="false">
      <c r="B32" s="62"/>
      <c r="C32" s="119" t="s">
        <v>144</v>
      </c>
      <c r="D32" s="119"/>
      <c r="E32" s="120" t="s">
        <v>145</v>
      </c>
      <c r="F32" s="111" t="n">
        <f aca="false">F33</f>
        <v>143182</v>
      </c>
      <c r="G32" s="111" t="n">
        <f aca="false">G33</f>
        <v>15500</v>
      </c>
      <c r="H32" s="111" t="n">
        <f aca="false">H33</f>
        <v>183053</v>
      </c>
      <c r="I32" s="111" t="n">
        <f aca="false">I33</f>
        <v>192755</v>
      </c>
    </row>
    <row r="33" customFormat="false" ht="23.25" hidden="false" customHeight="true" outlineLevel="0" collapsed="false">
      <c r="B33" s="62" t="s">
        <v>146</v>
      </c>
      <c r="C33" s="62" t="s">
        <v>147</v>
      </c>
      <c r="D33" s="62" t="s">
        <v>94</v>
      </c>
      <c r="E33" s="112" t="s">
        <v>148</v>
      </c>
      <c r="F33" s="111" t="n">
        <v>143182</v>
      </c>
      <c r="G33" s="111" t="n">
        <v>15500</v>
      </c>
      <c r="H33" s="111" t="n">
        <v>183053</v>
      </c>
      <c r="I33" s="111" t="n">
        <v>192755</v>
      </c>
    </row>
    <row r="34" customFormat="false" ht="21.75" hidden="true" customHeight="true" outlineLevel="0" collapsed="false">
      <c r="B34" s="62"/>
      <c r="C34" s="113" t="s">
        <v>95</v>
      </c>
      <c r="D34" s="113"/>
      <c r="E34" s="115" t="s">
        <v>149</v>
      </c>
      <c r="F34" s="111" t="n">
        <f aca="false">G34</f>
        <v>0</v>
      </c>
      <c r="G34" s="111" t="n">
        <f aca="false">G35</f>
        <v>0</v>
      </c>
      <c r="H34" s="111" t="n">
        <f aca="false">H35</f>
        <v>0</v>
      </c>
      <c r="I34" s="111" t="n">
        <f aca="false">I35</f>
        <v>0</v>
      </c>
    </row>
    <row r="35" customFormat="false" ht="0.75" hidden="true" customHeight="true" outlineLevel="0" collapsed="false">
      <c r="B35" s="62" t="s">
        <v>150</v>
      </c>
      <c r="C35" s="62" t="s">
        <v>98</v>
      </c>
      <c r="D35" s="62" t="s">
        <v>99</v>
      </c>
      <c r="E35" s="112" t="s">
        <v>151</v>
      </c>
      <c r="F35" s="111" t="n">
        <f aca="false">G35</f>
        <v>0</v>
      </c>
      <c r="G35" s="111"/>
      <c r="H35" s="111" t="n">
        <v>0</v>
      </c>
      <c r="I35" s="111" t="n">
        <v>0</v>
      </c>
    </row>
    <row r="36" customFormat="false" ht="23.25" hidden="true" customHeight="true" outlineLevel="0" collapsed="false">
      <c r="B36" s="62"/>
      <c r="C36" s="62"/>
      <c r="D36" s="62"/>
      <c r="E36" s="118" t="s">
        <v>152</v>
      </c>
      <c r="F36" s="111" t="n">
        <f aca="false">G36</f>
        <v>0</v>
      </c>
      <c r="G36" s="111"/>
      <c r="H36" s="111" t="n">
        <v>0</v>
      </c>
      <c r="I36" s="111" t="n">
        <v>0</v>
      </c>
    </row>
    <row r="37" customFormat="false" ht="19.5" hidden="true" customHeight="true" outlineLevel="0" collapsed="false">
      <c r="B37" s="62"/>
      <c r="C37" s="62"/>
      <c r="D37" s="62"/>
      <c r="E37" s="118" t="s">
        <v>60</v>
      </c>
      <c r="F37" s="111"/>
      <c r="G37" s="111"/>
      <c r="H37" s="111"/>
      <c r="I37" s="111"/>
    </row>
    <row r="38" customFormat="false" ht="0.75" hidden="true" customHeight="true" outlineLevel="0" collapsed="false">
      <c r="B38" s="62"/>
      <c r="C38" s="62"/>
      <c r="D38" s="62"/>
      <c r="E38" s="118" t="s">
        <v>153</v>
      </c>
      <c r="F38" s="111"/>
      <c r="G38" s="111"/>
      <c r="H38" s="111" t="n">
        <v>0</v>
      </c>
      <c r="I38" s="111" t="n">
        <v>0</v>
      </c>
    </row>
    <row r="39" customFormat="false" ht="24" hidden="false" customHeight="true" outlineLevel="0" collapsed="false">
      <c r="B39" s="62"/>
      <c r="C39" s="57" t="s">
        <v>95</v>
      </c>
      <c r="D39" s="62"/>
      <c r="E39" s="121" t="s">
        <v>149</v>
      </c>
      <c r="F39" s="111" t="n">
        <f aca="false">F40</f>
        <v>28194</v>
      </c>
      <c r="G39" s="111"/>
      <c r="H39" s="111"/>
      <c r="I39" s="111"/>
    </row>
    <row r="40" customFormat="false" ht="22.5" hidden="false" customHeight="true" outlineLevel="0" collapsed="false">
      <c r="B40" s="62" t="s">
        <v>150</v>
      </c>
      <c r="C40" s="62" t="s">
        <v>98</v>
      </c>
      <c r="D40" s="62" t="s">
        <v>99</v>
      </c>
      <c r="E40" s="118" t="s">
        <v>100</v>
      </c>
      <c r="F40" s="111" t="n">
        <v>28194</v>
      </c>
      <c r="G40" s="111"/>
      <c r="H40" s="111"/>
      <c r="I40" s="111"/>
    </row>
    <row r="41" customFormat="false" ht="21" hidden="false" customHeight="true" outlineLevel="0" collapsed="false">
      <c r="B41" s="62"/>
      <c r="C41" s="62"/>
      <c r="D41" s="62"/>
      <c r="E41" s="118" t="s">
        <v>60</v>
      </c>
      <c r="F41" s="111"/>
      <c r="G41" s="111"/>
      <c r="H41" s="111"/>
      <c r="I41" s="111"/>
    </row>
    <row r="42" customFormat="false" ht="30.75" hidden="false" customHeight="true" outlineLevel="0" collapsed="false">
      <c r="B42" s="62"/>
      <c r="C42" s="62"/>
      <c r="D42" s="62"/>
      <c r="E42" s="118" t="s">
        <v>101</v>
      </c>
      <c r="F42" s="111" t="n">
        <v>28194</v>
      </c>
      <c r="G42" s="111"/>
      <c r="H42" s="111"/>
      <c r="I42" s="111"/>
    </row>
    <row r="43" customFormat="false" ht="30.75" hidden="false" customHeight="true" outlineLevel="0" collapsed="false">
      <c r="B43" s="57" t="s">
        <v>154</v>
      </c>
      <c r="C43" s="57"/>
      <c r="D43" s="57"/>
      <c r="E43" s="121" t="s">
        <v>155</v>
      </c>
      <c r="F43" s="111" t="n">
        <f aca="false">F45</f>
        <v>38900</v>
      </c>
      <c r="G43" s="111"/>
      <c r="H43" s="111"/>
      <c r="I43" s="111"/>
    </row>
    <row r="44" customFormat="false" ht="21" hidden="false" customHeight="true" outlineLevel="0" collapsed="false">
      <c r="B44" s="62"/>
      <c r="C44" s="62"/>
      <c r="D44" s="62"/>
      <c r="E44" s="118" t="s">
        <v>60</v>
      </c>
      <c r="F44" s="111"/>
      <c r="G44" s="111"/>
      <c r="H44" s="111"/>
      <c r="I44" s="111"/>
    </row>
    <row r="45" customFormat="false" ht="30.75" hidden="false" customHeight="true" outlineLevel="0" collapsed="false">
      <c r="B45" s="62"/>
      <c r="C45" s="62" t="s">
        <v>55</v>
      </c>
      <c r="D45" s="62"/>
      <c r="E45" s="118" t="s">
        <v>156</v>
      </c>
      <c r="F45" s="111" t="n">
        <f aca="false">F46</f>
        <v>38900</v>
      </c>
      <c r="G45" s="111"/>
      <c r="H45" s="111"/>
      <c r="I45" s="111"/>
    </row>
    <row r="46" customFormat="false" ht="57.75" hidden="false" customHeight="true" outlineLevel="0" collapsed="false">
      <c r="B46" s="62" t="s">
        <v>157</v>
      </c>
      <c r="C46" s="62" t="s">
        <v>57</v>
      </c>
      <c r="D46" s="62" t="s">
        <v>58</v>
      </c>
      <c r="E46" s="118" t="s">
        <v>158</v>
      </c>
      <c r="F46" s="111" t="n">
        <v>38900</v>
      </c>
      <c r="G46" s="111"/>
      <c r="H46" s="111"/>
      <c r="I46" s="111"/>
    </row>
    <row r="47" customFormat="false" ht="18" hidden="false" customHeight="true" outlineLevel="0" collapsed="false">
      <c r="B47" s="62"/>
      <c r="C47" s="62"/>
      <c r="D47" s="62"/>
      <c r="E47" s="118" t="s">
        <v>60</v>
      </c>
      <c r="F47" s="111"/>
      <c r="G47" s="111"/>
      <c r="H47" s="111"/>
      <c r="I47" s="111"/>
    </row>
    <row r="48" customFormat="false" ht="30.75" hidden="false" customHeight="true" outlineLevel="0" collapsed="false">
      <c r="B48" s="62"/>
      <c r="C48" s="62"/>
      <c r="D48" s="62"/>
      <c r="E48" s="118" t="s">
        <v>61</v>
      </c>
      <c r="F48" s="111" t="n">
        <v>38900</v>
      </c>
      <c r="G48" s="111"/>
      <c r="H48" s="111"/>
      <c r="I48" s="111"/>
    </row>
    <row r="49" customFormat="false" ht="33.75" hidden="false" customHeight="true" outlineLevel="0" collapsed="false">
      <c r="B49" s="75" t="s">
        <v>159</v>
      </c>
      <c r="C49" s="68"/>
      <c r="D49" s="70"/>
      <c r="E49" s="110" t="s">
        <v>160</v>
      </c>
      <c r="F49" s="111" t="n">
        <f aca="false">F51+F53</f>
        <v>85158334</v>
      </c>
      <c r="G49" s="111"/>
      <c r="H49" s="111"/>
      <c r="I49" s="111"/>
    </row>
    <row r="50" customFormat="false" ht="26.25" hidden="false" customHeight="true" outlineLevel="0" collapsed="false">
      <c r="B50" s="68"/>
      <c r="C50" s="68"/>
      <c r="D50" s="70"/>
      <c r="E50" s="110" t="s">
        <v>60</v>
      </c>
      <c r="F50" s="111"/>
      <c r="G50" s="111"/>
      <c r="H50" s="111"/>
      <c r="I50" s="111"/>
    </row>
    <row r="51" customFormat="false" ht="23.25" hidden="false" customHeight="true" outlineLevel="0" collapsed="false">
      <c r="B51" s="62"/>
      <c r="C51" s="119" t="s">
        <v>45</v>
      </c>
      <c r="D51" s="119"/>
      <c r="E51" s="120" t="s">
        <v>122</v>
      </c>
      <c r="F51" s="111" t="n">
        <f aca="false">F52</f>
        <v>4373327</v>
      </c>
      <c r="G51" s="111"/>
      <c r="H51" s="111"/>
      <c r="I51" s="111"/>
    </row>
    <row r="52" customFormat="false" ht="54" hidden="false" customHeight="true" outlineLevel="0" collapsed="false">
      <c r="B52" s="68" t="s">
        <v>161</v>
      </c>
      <c r="C52" s="68" t="s">
        <v>47</v>
      </c>
      <c r="D52" s="62" t="s">
        <v>48</v>
      </c>
      <c r="E52" s="112" t="s">
        <v>124</v>
      </c>
      <c r="F52" s="116" t="n">
        <f aca="false">4373327</f>
        <v>4373327</v>
      </c>
      <c r="G52" s="116"/>
      <c r="H52" s="116"/>
      <c r="I52" s="116"/>
    </row>
    <row r="53" customFormat="false" ht="18.75" hidden="false" customHeight="true" outlineLevel="0" collapsed="false">
      <c r="B53" s="57"/>
      <c r="C53" s="113" t="s">
        <v>62</v>
      </c>
      <c r="D53" s="113"/>
      <c r="E53" s="115" t="s">
        <v>126</v>
      </c>
      <c r="F53" s="111" t="n">
        <f aca="false">F60+F63+F67+F69+F73+F76+F80+F83+F86+F89+F92+F95+F98+F102+F105+F108+F111+F114+F118+F120+F122+F123+F127+F131</f>
        <v>80785007</v>
      </c>
      <c r="G53" s="111"/>
      <c r="H53" s="111"/>
      <c r="I53" s="111"/>
    </row>
    <row r="54" customFormat="false" ht="18.75" hidden="false" customHeight="true" outlineLevel="0" collapsed="false">
      <c r="B54" s="57"/>
      <c r="C54" s="113"/>
      <c r="D54" s="113"/>
      <c r="E54" s="112" t="s">
        <v>60</v>
      </c>
      <c r="F54" s="111"/>
      <c r="G54" s="111"/>
      <c r="H54" s="111"/>
      <c r="I54" s="111"/>
    </row>
    <row r="55" customFormat="false" ht="144" hidden="false" customHeight="true" outlineLevel="0" collapsed="false">
      <c r="B55" s="57"/>
      <c r="C55" s="113"/>
      <c r="D55" s="113"/>
      <c r="E55" s="122" t="s">
        <v>162</v>
      </c>
      <c r="F55" s="111" t="n">
        <f aca="false">F59</f>
        <v>33717615</v>
      </c>
      <c r="G55" s="111"/>
      <c r="H55" s="111"/>
      <c r="I55" s="111"/>
    </row>
    <row r="56" customFormat="false" ht="64.5" hidden="false" customHeight="true" outlineLevel="0" collapsed="false">
      <c r="B56" s="57"/>
      <c r="C56" s="113"/>
      <c r="D56" s="113"/>
      <c r="E56" s="123" t="s">
        <v>163</v>
      </c>
      <c r="F56" s="111" t="n">
        <f aca="false">F66</f>
        <v>11559</v>
      </c>
      <c r="G56" s="111"/>
      <c r="H56" s="111"/>
      <c r="I56" s="111"/>
    </row>
    <row r="57" customFormat="false" ht="159.75" hidden="false" customHeight="true" outlineLevel="0" collapsed="false">
      <c r="B57" s="57"/>
      <c r="C57" s="113"/>
      <c r="D57" s="113"/>
      <c r="E57" s="123" t="s">
        <v>164</v>
      </c>
      <c r="F57" s="111" t="n">
        <f aca="false">F79+F101</f>
        <v>42793565</v>
      </c>
      <c r="G57" s="111"/>
      <c r="H57" s="111"/>
      <c r="I57" s="111"/>
    </row>
    <row r="58" customFormat="false" ht="126.75" hidden="false" customHeight="true" outlineLevel="0" collapsed="false">
      <c r="B58" s="57"/>
      <c r="C58" s="113"/>
      <c r="D58" s="113"/>
      <c r="E58" s="123" t="s">
        <v>165</v>
      </c>
      <c r="F58" s="111" t="n">
        <f aca="false">F127</f>
        <v>426394</v>
      </c>
      <c r="G58" s="111"/>
      <c r="H58" s="111"/>
      <c r="I58" s="111"/>
    </row>
    <row r="59" customFormat="false" ht="127.5" hidden="false" customHeight="true" outlineLevel="0" collapsed="false">
      <c r="B59" s="57"/>
      <c r="C59" s="113" t="s">
        <v>64</v>
      </c>
      <c r="D59" s="113"/>
      <c r="E59" s="124" t="s">
        <v>166</v>
      </c>
      <c r="F59" s="111" t="n">
        <f aca="false">F60+F63</f>
        <v>33717615</v>
      </c>
      <c r="G59" s="111"/>
      <c r="H59" s="111"/>
      <c r="I59" s="111"/>
    </row>
    <row r="60" customFormat="false" ht="34.5" hidden="false" customHeight="true" outlineLevel="0" collapsed="false">
      <c r="A60" s="1" t="n">
        <v>90201</v>
      </c>
      <c r="B60" s="62" t="s">
        <v>167</v>
      </c>
      <c r="C60" s="62" t="s">
        <v>65</v>
      </c>
      <c r="D60" s="62" t="s">
        <v>66</v>
      </c>
      <c r="E60" s="112" t="s">
        <v>168</v>
      </c>
      <c r="F60" s="111" t="n">
        <f aca="false">F62</f>
        <v>10722215</v>
      </c>
      <c r="G60" s="111"/>
      <c r="H60" s="111"/>
      <c r="I60" s="111"/>
    </row>
    <row r="61" customFormat="false" ht="18.75" hidden="false" customHeight="true" outlineLevel="0" collapsed="false">
      <c r="B61" s="62"/>
      <c r="C61" s="62"/>
      <c r="D61" s="62"/>
      <c r="E61" s="125" t="s">
        <v>60</v>
      </c>
      <c r="F61" s="111"/>
      <c r="G61" s="126"/>
      <c r="H61" s="111"/>
      <c r="I61" s="111"/>
    </row>
    <row r="62" customFormat="false" ht="142.5" hidden="false" customHeight="true" outlineLevel="0" collapsed="false">
      <c r="B62" s="62"/>
      <c r="C62" s="62"/>
      <c r="D62" s="62"/>
      <c r="E62" s="127" t="s">
        <v>169</v>
      </c>
      <c r="F62" s="128" t="n">
        <v>10722215</v>
      </c>
      <c r="G62" s="126"/>
      <c r="H62" s="111"/>
      <c r="I62" s="111"/>
    </row>
    <row r="63" customFormat="false" ht="35.25" hidden="false" customHeight="true" outlineLevel="0" collapsed="false">
      <c r="B63" s="62" t="s">
        <v>170</v>
      </c>
      <c r="C63" s="62" t="s">
        <v>67</v>
      </c>
      <c r="D63" s="62" t="s">
        <v>52</v>
      </c>
      <c r="E63" s="112" t="s">
        <v>171</v>
      </c>
      <c r="F63" s="129" t="n">
        <f aca="false">F65</f>
        <v>22995400</v>
      </c>
      <c r="G63" s="111"/>
      <c r="H63" s="111"/>
      <c r="I63" s="111"/>
    </row>
    <row r="64" customFormat="false" ht="19.5" hidden="false" customHeight="true" outlineLevel="0" collapsed="false">
      <c r="B64" s="62"/>
      <c r="C64" s="62"/>
      <c r="D64" s="62"/>
      <c r="E64" s="125" t="s">
        <v>60</v>
      </c>
      <c r="F64" s="129"/>
      <c r="G64" s="111"/>
      <c r="H64" s="111"/>
      <c r="I64" s="111"/>
    </row>
    <row r="65" customFormat="false" ht="144.75" hidden="false" customHeight="true" outlineLevel="0" collapsed="false">
      <c r="B65" s="62"/>
      <c r="C65" s="62"/>
      <c r="D65" s="70"/>
      <c r="E65" s="122" t="s">
        <v>169</v>
      </c>
      <c r="F65" s="111" t="n">
        <v>22995400</v>
      </c>
      <c r="G65" s="111"/>
      <c r="H65" s="111"/>
      <c r="I65" s="111"/>
    </row>
    <row r="66" customFormat="false" ht="31.5" hidden="false" customHeight="true" outlineLevel="0" collapsed="false">
      <c r="B66" s="62"/>
      <c r="C66" s="113" t="s">
        <v>68</v>
      </c>
      <c r="D66" s="130"/>
      <c r="E66" s="112" t="s">
        <v>172</v>
      </c>
      <c r="F66" s="111" t="n">
        <f aca="false">F67+F69</f>
        <v>11559</v>
      </c>
      <c r="G66" s="111"/>
      <c r="H66" s="111"/>
      <c r="I66" s="111"/>
    </row>
    <row r="67" s="131" customFormat="true" ht="34.5" hidden="true" customHeight="true" outlineLevel="0" collapsed="false">
      <c r="A67" s="131" t="n">
        <v>90202</v>
      </c>
      <c r="B67" s="132" t="s">
        <v>173</v>
      </c>
      <c r="C67" s="132" t="s">
        <v>174</v>
      </c>
      <c r="D67" s="132" t="s">
        <v>66</v>
      </c>
      <c r="E67" s="133" t="s">
        <v>175</v>
      </c>
      <c r="F67" s="134" t="n">
        <f aca="false">F68</f>
        <v>0</v>
      </c>
      <c r="G67" s="134"/>
      <c r="H67" s="134"/>
      <c r="I67" s="134"/>
    </row>
    <row r="68" s="131" customFormat="true" ht="48.75" hidden="true" customHeight="true" outlineLevel="0" collapsed="false">
      <c r="B68" s="132"/>
      <c r="C68" s="132"/>
      <c r="D68" s="132"/>
      <c r="E68" s="133" t="e">
        <f aca="false">$AR$44</f>
        <v>#REF!</v>
      </c>
      <c r="F68" s="134" t="n">
        <f aca="false">1200-1200</f>
        <v>0</v>
      </c>
      <c r="G68" s="134"/>
      <c r="H68" s="134"/>
      <c r="I68" s="134"/>
    </row>
    <row r="69" customFormat="false" ht="35.25" hidden="false" customHeight="true" outlineLevel="0" collapsed="false">
      <c r="B69" s="62" t="s">
        <v>176</v>
      </c>
      <c r="C69" s="62" t="s">
        <v>177</v>
      </c>
      <c r="D69" s="62" t="s">
        <v>52</v>
      </c>
      <c r="E69" s="112" t="s">
        <v>178</v>
      </c>
      <c r="F69" s="111" t="n">
        <f aca="false">F71</f>
        <v>11559</v>
      </c>
      <c r="G69" s="111"/>
      <c r="H69" s="111"/>
      <c r="I69" s="111"/>
    </row>
    <row r="70" customFormat="false" ht="18" hidden="false" customHeight="true" outlineLevel="0" collapsed="false">
      <c r="B70" s="62"/>
      <c r="C70" s="62"/>
      <c r="D70" s="62"/>
      <c r="E70" s="112" t="s">
        <v>60</v>
      </c>
      <c r="F70" s="111"/>
      <c r="G70" s="111"/>
      <c r="H70" s="111"/>
      <c r="I70" s="111"/>
    </row>
    <row r="71" customFormat="false" ht="54.75" hidden="false" customHeight="true" outlineLevel="0" collapsed="false">
      <c r="B71" s="62"/>
      <c r="C71" s="62"/>
      <c r="D71" s="70"/>
      <c r="E71" s="123" t="s">
        <v>163</v>
      </c>
      <c r="F71" s="111" t="n">
        <v>11559</v>
      </c>
      <c r="G71" s="111"/>
      <c r="H71" s="111"/>
      <c r="I71" s="111"/>
    </row>
    <row r="72" customFormat="false" ht="49.5" hidden="false" customHeight="true" outlineLevel="0" collapsed="false">
      <c r="B72" s="62"/>
      <c r="C72" s="113" t="s">
        <v>70</v>
      </c>
      <c r="D72" s="135"/>
      <c r="E72" s="115" t="s">
        <v>179</v>
      </c>
      <c r="F72" s="111" t="n">
        <f aca="false">F73+F76</f>
        <v>61355</v>
      </c>
      <c r="G72" s="111"/>
      <c r="H72" s="111"/>
      <c r="I72" s="111"/>
    </row>
    <row r="73" customFormat="false" ht="24" hidden="false" customHeight="true" outlineLevel="0" collapsed="false">
      <c r="B73" s="62" t="s">
        <v>180</v>
      </c>
      <c r="C73" s="62" t="s">
        <v>181</v>
      </c>
      <c r="D73" s="62" t="s">
        <v>66</v>
      </c>
      <c r="E73" s="112" t="s">
        <v>182</v>
      </c>
      <c r="F73" s="111" t="n">
        <f aca="false">F75</f>
        <v>43312</v>
      </c>
      <c r="G73" s="111"/>
      <c r="H73" s="111"/>
      <c r="I73" s="111"/>
    </row>
    <row r="74" customFormat="false" ht="24" hidden="false" customHeight="true" outlineLevel="0" collapsed="false">
      <c r="B74" s="62"/>
      <c r="C74" s="62"/>
      <c r="D74" s="62"/>
      <c r="E74" s="112" t="s">
        <v>60</v>
      </c>
      <c r="F74" s="111"/>
      <c r="G74" s="111"/>
      <c r="H74" s="111"/>
      <c r="I74" s="111"/>
    </row>
    <row r="75" customFormat="false" ht="35.25" hidden="false" customHeight="true" outlineLevel="0" collapsed="false">
      <c r="B75" s="62"/>
      <c r="C75" s="62"/>
      <c r="D75" s="70"/>
      <c r="E75" s="118" t="s">
        <v>183</v>
      </c>
      <c r="F75" s="111" t="n">
        <v>43312</v>
      </c>
      <c r="G75" s="111"/>
      <c r="H75" s="111"/>
      <c r="I75" s="111"/>
    </row>
    <row r="76" customFormat="false" ht="21.75" hidden="false" customHeight="true" outlineLevel="0" collapsed="false">
      <c r="B76" s="62" t="s">
        <v>184</v>
      </c>
      <c r="C76" s="62" t="s">
        <v>185</v>
      </c>
      <c r="D76" s="62" t="s">
        <v>186</v>
      </c>
      <c r="E76" s="118" t="s">
        <v>187</v>
      </c>
      <c r="F76" s="111" t="n">
        <f aca="false">F78</f>
        <v>18043</v>
      </c>
      <c r="G76" s="111"/>
      <c r="H76" s="111"/>
      <c r="I76" s="111"/>
    </row>
    <row r="77" customFormat="false" ht="21.75" hidden="false" customHeight="true" outlineLevel="0" collapsed="false">
      <c r="B77" s="62"/>
      <c r="C77" s="62"/>
      <c r="D77" s="62"/>
      <c r="E77" s="118" t="s">
        <v>60</v>
      </c>
      <c r="F77" s="111"/>
      <c r="G77" s="111"/>
      <c r="H77" s="111"/>
      <c r="I77" s="111"/>
    </row>
    <row r="78" customFormat="false" ht="39" hidden="false" customHeight="true" outlineLevel="0" collapsed="false">
      <c r="B78" s="62"/>
      <c r="C78" s="62"/>
      <c r="D78" s="70"/>
      <c r="E78" s="118" t="s">
        <v>183</v>
      </c>
      <c r="F78" s="111" t="n">
        <v>18043</v>
      </c>
      <c r="G78" s="111"/>
      <c r="H78" s="111"/>
      <c r="I78" s="111"/>
    </row>
    <row r="79" customFormat="false" ht="36.75" hidden="false" customHeight="true" outlineLevel="0" collapsed="false">
      <c r="B79" s="62"/>
      <c r="C79" s="113" t="s">
        <v>71</v>
      </c>
      <c r="D79" s="135"/>
      <c r="E79" s="136" t="s">
        <v>72</v>
      </c>
      <c r="F79" s="111" t="n">
        <f aca="false">F80+F83+F86+F89+F92+F95+F98</f>
        <v>30496534</v>
      </c>
      <c r="G79" s="111"/>
      <c r="H79" s="111"/>
      <c r="I79" s="111"/>
    </row>
    <row r="80" customFormat="false" ht="22.5" hidden="false" customHeight="true" outlineLevel="0" collapsed="false">
      <c r="A80" s="1" t="n">
        <v>90302</v>
      </c>
      <c r="B80" s="62" t="s">
        <v>188</v>
      </c>
      <c r="C80" s="62" t="s">
        <v>73</v>
      </c>
      <c r="D80" s="62" t="s">
        <v>74</v>
      </c>
      <c r="E80" s="112" t="s">
        <v>189</v>
      </c>
      <c r="F80" s="111" t="n">
        <f aca="false">F82</f>
        <v>281696</v>
      </c>
      <c r="G80" s="111"/>
      <c r="H80" s="111"/>
      <c r="I80" s="111"/>
    </row>
    <row r="81" customFormat="false" ht="18.75" hidden="false" customHeight="true" outlineLevel="0" collapsed="false">
      <c r="B81" s="62"/>
      <c r="C81" s="62"/>
      <c r="D81" s="62"/>
      <c r="E81" s="112" t="s">
        <v>60</v>
      </c>
      <c r="F81" s="111"/>
      <c r="G81" s="111"/>
      <c r="H81" s="111"/>
      <c r="I81" s="111"/>
    </row>
    <row r="82" customFormat="false" ht="131.25" hidden="false" customHeight="true" outlineLevel="0" collapsed="false">
      <c r="B82" s="62"/>
      <c r="C82" s="62"/>
      <c r="D82" s="70"/>
      <c r="E82" s="123" t="s">
        <v>190</v>
      </c>
      <c r="F82" s="111" t="n">
        <v>281696</v>
      </c>
      <c r="G82" s="111"/>
      <c r="H82" s="111"/>
      <c r="I82" s="111"/>
    </row>
    <row r="83" customFormat="false" ht="20.25" hidden="false" customHeight="true" outlineLevel="0" collapsed="false">
      <c r="A83" s="1" t="n">
        <v>90304</v>
      </c>
      <c r="B83" s="62" t="s">
        <v>191</v>
      </c>
      <c r="C83" s="62" t="s">
        <v>75</v>
      </c>
      <c r="D83" s="62" t="s">
        <v>74</v>
      </c>
      <c r="E83" s="112" t="s">
        <v>192</v>
      </c>
      <c r="F83" s="111" t="n">
        <f aca="false">F85</f>
        <v>102648</v>
      </c>
      <c r="G83" s="111"/>
      <c r="H83" s="111"/>
      <c r="I83" s="111"/>
    </row>
    <row r="84" customFormat="false" ht="20.25" hidden="false" customHeight="true" outlineLevel="0" collapsed="false">
      <c r="B84" s="62"/>
      <c r="C84" s="62"/>
      <c r="D84" s="62"/>
      <c r="E84" s="112" t="s">
        <v>60</v>
      </c>
      <c r="F84" s="111"/>
      <c r="G84" s="111"/>
      <c r="H84" s="111"/>
      <c r="I84" s="111"/>
    </row>
    <row r="85" customFormat="false" ht="134.25" hidden="false" customHeight="true" outlineLevel="0" collapsed="false">
      <c r="B85" s="62"/>
      <c r="C85" s="62"/>
      <c r="D85" s="70"/>
      <c r="E85" s="123" t="s">
        <v>190</v>
      </c>
      <c r="F85" s="111" t="n">
        <f aca="false">166823-64175</f>
        <v>102648</v>
      </c>
      <c r="G85" s="111"/>
      <c r="H85" s="111"/>
      <c r="I85" s="111"/>
    </row>
    <row r="86" customFormat="false" ht="19.5" hidden="false" customHeight="true" outlineLevel="0" collapsed="false">
      <c r="B86" s="62" t="s">
        <v>193</v>
      </c>
      <c r="C86" s="62" t="s">
        <v>76</v>
      </c>
      <c r="D86" s="62" t="s">
        <v>74</v>
      </c>
      <c r="E86" s="112" t="s">
        <v>194</v>
      </c>
      <c r="F86" s="111" t="n">
        <f aca="false">F88</f>
        <v>18728971</v>
      </c>
      <c r="G86" s="111"/>
      <c r="H86" s="111"/>
      <c r="I86" s="111"/>
    </row>
    <row r="87" customFormat="false" ht="19.5" hidden="false" customHeight="true" outlineLevel="0" collapsed="false">
      <c r="B87" s="62"/>
      <c r="C87" s="62"/>
      <c r="D87" s="62"/>
      <c r="E87" s="112" t="s">
        <v>60</v>
      </c>
      <c r="F87" s="111"/>
      <c r="G87" s="111"/>
      <c r="H87" s="111"/>
      <c r="I87" s="111"/>
    </row>
    <row r="88" customFormat="false" ht="134.25" hidden="false" customHeight="true" outlineLevel="0" collapsed="false">
      <c r="B88" s="62"/>
      <c r="C88" s="62"/>
      <c r="D88" s="70"/>
      <c r="E88" s="123" t="s">
        <v>190</v>
      </c>
      <c r="F88" s="111" t="n">
        <f aca="false">25028748-6299778+1</f>
        <v>18728971</v>
      </c>
      <c r="G88" s="111"/>
      <c r="H88" s="111"/>
      <c r="I88" s="111"/>
    </row>
    <row r="89" customFormat="false" ht="18.75" hidden="false" customHeight="true" outlineLevel="0" collapsed="false">
      <c r="A89" s="1" t="n">
        <v>90305</v>
      </c>
      <c r="B89" s="62" t="s">
        <v>195</v>
      </c>
      <c r="C89" s="62" t="s">
        <v>77</v>
      </c>
      <c r="D89" s="62" t="s">
        <v>74</v>
      </c>
      <c r="E89" s="112" t="s">
        <v>196</v>
      </c>
      <c r="F89" s="111" t="n">
        <f aca="false">F91</f>
        <v>2079501</v>
      </c>
      <c r="G89" s="111"/>
      <c r="H89" s="111"/>
      <c r="I89" s="111"/>
    </row>
    <row r="90" customFormat="false" ht="18.75" hidden="false" customHeight="true" outlineLevel="0" collapsed="false">
      <c r="B90" s="62"/>
      <c r="C90" s="62"/>
      <c r="D90" s="62"/>
      <c r="E90" s="112" t="s">
        <v>60</v>
      </c>
      <c r="F90" s="111"/>
      <c r="G90" s="111"/>
      <c r="H90" s="111"/>
      <c r="I90" s="111"/>
    </row>
    <row r="91" customFormat="false" ht="128.25" hidden="false" customHeight="true" outlineLevel="0" collapsed="false">
      <c r="B91" s="62"/>
      <c r="C91" s="62"/>
      <c r="D91" s="62"/>
      <c r="E91" s="123" t="s">
        <v>190</v>
      </c>
      <c r="F91" s="111" t="n">
        <v>2079501</v>
      </c>
      <c r="G91" s="111"/>
      <c r="H91" s="111"/>
      <c r="I91" s="111"/>
    </row>
    <row r="92" customFormat="false" ht="21" hidden="false" customHeight="true" outlineLevel="0" collapsed="false">
      <c r="A92" s="1" t="n">
        <v>90306</v>
      </c>
      <c r="B92" s="62" t="s">
        <v>197</v>
      </c>
      <c r="C92" s="62" t="s">
        <v>78</v>
      </c>
      <c r="D92" s="62" t="s">
        <v>74</v>
      </c>
      <c r="E92" s="112" t="s">
        <v>198</v>
      </c>
      <c r="F92" s="111" t="n">
        <f aca="false">F94</f>
        <v>5462187</v>
      </c>
      <c r="G92" s="111"/>
      <c r="H92" s="111"/>
      <c r="I92" s="111"/>
    </row>
    <row r="93" customFormat="false" ht="21" hidden="false" customHeight="true" outlineLevel="0" collapsed="false">
      <c r="B93" s="62"/>
      <c r="C93" s="62"/>
      <c r="D93" s="62"/>
      <c r="E93" s="112" t="s">
        <v>60</v>
      </c>
      <c r="F93" s="111"/>
      <c r="G93" s="111"/>
      <c r="H93" s="111"/>
      <c r="I93" s="111"/>
    </row>
    <row r="94" customFormat="false" ht="129.75" hidden="false" customHeight="true" outlineLevel="0" collapsed="false">
      <c r="B94" s="62"/>
      <c r="C94" s="62"/>
      <c r="D94" s="62"/>
      <c r="E94" s="123" t="s">
        <v>190</v>
      </c>
      <c r="F94" s="111" t="n">
        <v>5462187</v>
      </c>
      <c r="G94" s="111"/>
      <c r="H94" s="111"/>
      <c r="I94" s="111"/>
    </row>
    <row r="95" customFormat="false" ht="20.25" hidden="false" customHeight="true" outlineLevel="0" collapsed="false">
      <c r="A95" s="1" t="n">
        <v>90307</v>
      </c>
      <c r="B95" s="62" t="s">
        <v>199</v>
      </c>
      <c r="C95" s="62" t="s">
        <v>79</v>
      </c>
      <c r="D95" s="62" t="s">
        <v>74</v>
      </c>
      <c r="E95" s="112" t="s">
        <v>200</v>
      </c>
      <c r="F95" s="111" t="n">
        <f aca="false">F97</f>
        <v>138450</v>
      </c>
      <c r="G95" s="111"/>
      <c r="H95" s="111"/>
      <c r="I95" s="111"/>
    </row>
    <row r="96" customFormat="false" ht="20.25" hidden="false" customHeight="true" outlineLevel="0" collapsed="false">
      <c r="B96" s="62"/>
      <c r="C96" s="62"/>
      <c r="D96" s="62"/>
      <c r="E96" s="112" t="s">
        <v>60</v>
      </c>
      <c r="F96" s="111"/>
      <c r="G96" s="111"/>
      <c r="H96" s="111"/>
      <c r="I96" s="111"/>
    </row>
    <row r="97" customFormat="false" ht="131.25" hidden="false" customHeight="true" outlineLevel="0" collapsed="false">
      <c r="B97" s="62"/>
      <c r="C97" s="62"/>
      <c r="D97" s="70"/>
      <c r="E97" s="123" t="s">
        <v>190</v>
      </c>
      <c r="F97" s="111" t="n">
        <v>138450</v>
      </c>
      <c r="G97" s="111"/>
      <c r="H97" s="111"/>
      <c r="I97" s="111"/>
    </row>
    <row r="98" customFormat="false" ht="21.75" hidden="false" customHeight="true" outlineLevel="0" collapsed="false">
      <c r="A98" s="1" t="n">
        <v>90308</v>
      </c>
      <c r="B98" s="62" t="s">
        <v>201</v>
      </c>
      <c r="C98" s="62" t="s">
        <v>80</v>
      </c>
      <c r="D98" s="62" t="s">
        <v>74</v>
      </c>
      <c r="E98" s="112" t="s">
        <v>202</v>
      </c>
      <c r="F98" s="111" t="n">
        <f aca="false">F100</f>
        <v>3703081</v>
      </c>
      <c r="G98" s="111"/>
      <c r="H98" s="111"/>
      <c r="I98" s="111"/>
    </row>
    <row r="99" customFormat="false" ht="21.75" hidden="false" customHeight="true" outlineLevel="0" collapsed="false">
      <c r="B99" s="62"/>
      <c r="C99" s="62"/>
      <c r="D99" s="62"/>
      <c r="E99" s="112" t="s">
        <v>60</v>
      </c>
      <c r="F99" s="111"/>
      <c r="G99" s="111"/>
      <c r="H99" s="111"/>
      <c r="I99" s="111"/>
    </row>
    <row r="100" customFormat="false" ht="129.75" hidden="false" customHeight="true" outlineLevel="0" collapsed="false">
      <c r="B100" s="62"/>
      <c r="C100" s="62"/>
      <c r="D100" s="70"/>
      <c r="E100" s="123" t="s">
        <v>190</v>
      </c>
      <c r="F100" s="111" t="n">
        <v>3703081</v>
      </c>
      <c r="G100" s="111"/>
      <c r="H100" s="111"/>
      <c r="I100" s="111"/>
    </row>
    <row r="101" customFormat="false" ht="92.25" hidden="false" customHeight="true" outlineLevel="0" collapsed="false">
      <c r="B101" s="62"/>
      <c r="C101" s="57" t="s">
        <v>81</v>
      </c>
      <c r="D101" s="70"/>
      <c r="E101" s="115" t="s">
        <v>203</v>
      </c>
      <c r="F101" s="111" t="n">
        <f aca="false">F102+F105+F108+F111+F114</f>
        <v>12297031</v>
      </c>
      <c r="G101" s="111"/>
      <c r="H101" s="111"/>
      <c r="I101" s="111"/>
    </row>
    <row r="102" customFormat="false" ht="31.5" hidden="false" customHeight="true" outlineLevel="0" collapsed="false">
      <c r="A102" s="1" t="n">
        <v>90401</v>
      </c>
      <c r="B102" s="62" t="s">
        <v>204</v>
      </c>
      <c r="C102" s="62" t="s">
        <v>82</v>
      </c>
      <c r="D102" s="62" t="s">
        <v>83</v>
      </c>
      <c r="E102" s="112" t="s">
        <v>205</v>
      </c>
      <c r="F102" s="111" t="n">
        <f aca="false">F104</f>
        <v>8410289</v>
      </c>
      <c r="G102" s="111"/>
      <c r="H102" s="111"/>
      <c r="I102" s="111"/>
    </row>
    <row r="103" customFormat="false" ht="21.75" hidden="false" customHeight="true" outlineLevel="0" collapsed="false">
      <c r="B103" s="62"/>
      <c r="C103" s="62"/>
      <c r="D103" s="62"/>
      <c r="E103" s="112" t="s">
        <v>60</v>
      </c>
      <c r="F103" s="111"/>
      <c r="G103" s="111"/>
      <c r="H103" s="111"/>
      <c r="I103" s="111"/>
    </row>
    <row r="104" customFormat="false" ht="135" hidden="false" customHeight="true" outlineLevel="0" collapsed="false">
      <c r="B104" s="62"/>
      <c r="C104" s="62"/>
      <c r="D104" s="70"/>
      <c r="E104" s="123" t="s">
        <v>190</v>
      </c>
      <c r="F104" s="111" t="n">
        <v>8410289</v>
      </c>
      <c r="G104" s="111"/>
      <c r="H104" s="111"/>
      <c r="I104" s="111"/>
    </row>
    <row r="105" customFormat="false" ht="34.5" hidden="false" customHeight="true" outlineLevel="0" collapsed="false">
      <c r="B105" s="62" t="s">
        <v>206</v>
      </c>
      <c r="C105" s="62" t="s">
        <v>84</v>
      </c>
      <c r="D105" s="62" t="s">
        <v>83</v>
      </c>
      <c r="E105" s="112" t="s">
        <v>207</v>
      </c>
      <c r="F105" s="111" t="n">
        <f aca="false">F107</f>
        <v>2304107</v>
      </c>
      <c r="G105" s="111"/>
      <c r="H105" s="111"/>
      <c r="I105" s="111"/>
    </row>
    <row r="106" customFormat="false" ht="19.5" hidden="false" customHeight="true" outlineLevel="0" collapsed="false">
      <c r="B106" s="62"/>
      <c r="C106" s="62"/>
      <c r="D106" s="62"/>
      <c r="E106" s="112" t="s">
        <v>60</v>
      </c>
      <c r="F106" s="111"/>
      <c r="G106" s="111"/>
      <c r="H106" s="111"/>
      <c r="I106" s="111"/>
    </row>
    <row r="107" customFormat="false" ht="130.5" hidden="false" customHeight="true" outlineLevel="0" collapsed="false">
      <c r="B107" s="62"/>
      <c r="C107" s="62"/>
      <c r="D107" s="62"/>
      <c r="E107" s="123" t="s">
        <v>190</v>
      </c>
      <c r="F107" s="111" t="n">
        <v>2304107</v>
      </c>
      <c r="G107" s="111"/>
      <c r="H107" s="111"/>
      <c r="I107" s="111"/>
    </row>
    <row r="108" customFormat="false" ht="35.25" hidden="false" customHeight="true" outlineLevel="0" collapsed="false">
      <c r="A108" s="1" t="n">
        <v>90413</v>
      </c>
      <c r="B108" s="62" t="s">
        <v>208</v>
      </c>
      <c r="C108" s="62" t="s">
        <v>209</v>
      </c>
      <c r="D108" s="62" t="s">
        <v>83</v>
      </c>
      <c r="E108" s="112" t="s">
        <v>210</v>
      </c>
      <c r="F108" s="111" t="n">
        <f aca="false">F110</f>
        <v>1401047</v>
      </c>
      <c r="G108" s="111"/>
      <c r="H108" s="111"/>
      <c r="I108" s="111"/>
    </row>
    <row r="109" customFormat="false" ht="21" hidden="false" customHeight="true" outlineLevel="0" collapsed="false">
      <c r="B109" s="137"/>
      <c r="C109" s="137"/>
      <c r="D109" s="62"/>
      <c r="E109" s="112" t="s">
        <v>60</v>
      </c>
      <c r="F109" s="111"/>
      <c r="G109" s="111"/>
      <c r="H109" s="111"/>
      <c r="I109" s="111"/>
    </row>
    <row r="110" customFormat="false" ht="129" hidden="false" customHeight="true" outlineLevel="0" collapsed="false">
      <c r="B110" s="138"/>
      <c r="C110" s="139"/>
      <c r="D110" s="70"/>
      <c r="E110" s="123" t="s">
        <v>190</v>
      </c>
      <c r="F110" s="111" t="n">
        <v>1401047</v>
      </c>
      <c r="G110" s="111"/>
      <c r="H110" s="111"/>
      <c r="I110" s="111"/>
    </row>
    <row r="111" customFormat="false" ht="31.5" hidden="false" customHeight="true" outlineLevel="0" collapsed="false">
      <c r="B111" s="62" t="s">
        <v>211</v>
      </c>
      <c r="C111" s="62" t="s">
        <v>212</v>
      </c>
      <c r="D111" s="62" t="s">
        <v>83</v>
      </c>
      <c r="E111" s="112" t="s">
        <v>213</v>
      </c>
      <c r="F111" s="111" t="n">
        <f aca="false">F113</f>
        <v>166023</v>
      </c>
      <c r="G111" s="111"/>
      <c r="H111" s="111"/>
      <c r="I111" s="111"/>
    </row>
    <row r="112" customFormat="false" ht="23.25" hidden="false" customHeight="true" outlineLevel="0" collapsed="false">
      <c r="B112" s="137"/>
      <c r="C112" s="137"/>
      <c r="D112" s="62"/>
      <c r="E112" s="112" t="s">
        <v>60</v>
      </c>
      <c r="F112" s="111"/>
      <c r="G112" s="111"/>
      <c r="H112" s="111"/>
      <c r="I112" s="111"/>
    </row>
    <row r="113" customFormat="false" ht="129" hidden="false" customHeight="true" outlineLevel="0" collapsed="false">
      <c r="B113" s="138"/>
      <c r="C113" s="139"/>
      <c r="D113" s="70"/>
      <c r="E113" s="123" t="s">
        <v>190</v>
      </c>
      <c r="F113" s="111" t="n">
        <v>166023</v>
      </c>
      <c r="G113" s="111"/>
      <c r="H113" s="111"/>
      <c r="I113" s="111"/>
    </row>
    <row r="114" customFormat="false" ht="33" hidden="false" customHeight="true" outlineLevel="0" collapsed="false">
      <c r="B114" s="62" t="s">
        <v>214</v>
      </c>
      <c r="C114" s="62" t="s">
        <v>215</v>
      </c>
      <c r="D114" s="62" t="s">
        <v>83</v>
      </c>
      <c r="E114" s="112" t="s">
        <v>216</v>
      </c>
      <c r="F114" s="111" t="n">
        <f aca="false">F116</f>
        <v>15565</v>
      </c>
      <c r="G114" s="111"/>
      <c r="H114" s="111"/>
      <c r="I114" s="111"/>
    </row>
    <row r="115" customFormat="false" ht="18" hidden="false" customHeight="true" outlineLevel="0" collapsed="false">
      <c r="B115" s="137"/>
      <c r="C115" s="137"/>
      <c r="D115" s="62"/>
      <c r="E115" s="112" t="s">
        <v>60</v>
      </c>
      <c r="F115" s="111"/>
      <c r="G115" s="111"/>
      <c r="H115" s="111"/>
      <c r="I115" s="111"/>
    </row>
    <row r="116" customFormat="false" ht="129" hidden="false" customHeight="true" outlineLevel="0" collapsed="false">
      <c r="B116" s="138"/>
      <c r="C116" s="139"/>
      <c r="D116" s="70"/>
      <c r="E116" s="123" t="s">
        <v>190</v>
      </c>
      <c r="F116" s="111" t="n">
        <v>15565</v>
      </c>
      <c r="G116" s="111"/>
      <c r="H116" s="111"/>
      <c r="I116" s="111"/>
    </row>
    <row r="117" customFormat="false" ht="34.5" hidden="false" customHeight="true" outlineLevel="0" collapsed="false">
      <c r="B117" s="68"/>
      <c r="C117" s="140" t="n">
        <v>3100</v>
      </c>
      <c r="D117" s="135"/>
      <c r="E117" s="115" t="s">
        <v>217</v>
      </c>
      <c r="F117" s="111" t="n">
        <f aca="false">F118+F120</f>
        <v>2714123</v>
      </c>
      <c r="G117" s="111"/>
      <c r="H117" s="111"/>
      <c r="I117" s="111"/>
    </row>
    <row r="118" customFormat="false" ht="43.5" hidden="false" customHeight="true" outlineLevel="0" collapsed="false">
      <c r="A118" s="1" t="n">
        <v>91204</v>
      </c>
      <c r="B118" s="62" t="s">
        <v>218</v>
      </c>
      <c r="C118" s="62" t="s">
        <v>219</v>
      </c>
      <c r="D118" s="62" t="s">
        <v>57</v>
      </c>
      <c r="E118" s="112" t="s">
        <v>220</v>
      </c>
      <c r="F118" s="111" t="n">
        <f aca="false">2615009</f>
        <v>2615009</v>
      </c>
      <c r="G118" s="111"/>
      <c r="H118" s="111"/>
      <c r="I118" s="111"/>
    </row>
    <row r="119" customFormat="false" ht="35.25" hidden="true" customHeight="true" outlineLevel="0" collapsed="false">
      <c r="B119" s="62"/>
      <c r="C119" s="62"/>
      <c r="D119" s="141"/>
      <c r="E119" s="112" t="s">
        <v>85</v>
      </c>
      <c r="F119" s="111" t="n">
        <f aca="false">G119</f>
        <v>0</v>
      </c>
      <c r="G119" s="111"/>
      <c r="H119" s="111"/>
      <c r="I119" s="111" t="n">
        <v>0</v>
      </c>
    </row>
    <row r="120" customFormat="false" ht="51" hidden="false" customHeight="true" outlineLevel="0" collapsed="false">
      <c r="A120" s="1" t="n">
        <v>91205</v>
      </c>
      <c r="B120" s="62" t="s">
        <v>221</v>
      </c>
      <c r="C120" s="62" t="s">
        <v>222</v>
      </c>
      <c r="D120" s="62" t="s">
        <v>83</v>
      </c>
      <c r="E120" s="112" t="s">
        <v>223</v>
      </c>
      <c r="F120" s="111" t="n">
        <v>99114</v>
      </c>
      <c r="G120" s="111"/>
      <c r="H120" s="111"/>
      <c r="I120" s="111"/>
    </row>
    <row r="121" customFormat="false" ht="23.25" hidden="false" customHeight="true" outlineLevel="0" collapsed="false">
      <c r="B121" s="62"/>
      <c r="C121" s="113" t="s">
        <v>91</v>
      </c>
      <c r="D121" s="113"/>
      <c r="E121" s="115" t="s">
        <v>92</v>
      </c>
      <c r="F121" s="111" t="n">
        <f aca="false">F122</f>
        <v>15274</v>
      </c>
      <c r="G121" s="111"/>
      <c r="H121" s="111"/>
      <c r="I121" s="111"/>
    </row>
    <row r="122" customFormat="false" ht="34.5" hidden="false" customHeight="true" outlineLevel="0" collapsed="false">
      <c r="A122" s="1" t="n">
        <v>91209</v>
      </c>
      <c r="B122" s="62" t="s">
        <v>224</v>
      </c>
      <c r="C122" s="62" t="s">
        <v>134</v>
      </c>
      <c r="D122" s="62" t="s">
        <v>66</v>
      </c>
      <c r="E122" s="112" t="s">
        <v>135</v>
      </c>
      <c r="F122" s="111" t="n">
        <v>15274</v>
      </c>
      <c r="G122" s="111"/>
      <c r="H122" s="111"/>
      <c r="I122" s="111"/>
    </row>
    <row r="123" customFormat="false" ht="18.75" hidden="false" customHeight="true" outlineLevel="0" collapsed="false">
      <c r="B123" s="68" t="s">
        <v>225</v>
      </c>
      <c r="C123" s="68" t="s">
        <v>226</v>
      </c>
      <c r="D123" s="62" t="s">
        <v>110</v>
      </c>
      <c r="E123" s="112" t="s">
        <v>111</v>
      </c>
      <c r="F123" s="111" t="n">
        <f aca="false">F126</f>
        <v>5436</v>
      </c>
      <c r="G123" s="111"/>
      <c r="H123" s="111"/>
      <c r="I123" s="111"/>
    </row>
    <row r="124" customFormat="false" ht="18.75" hidden="false" customHeight="true" outlineLevel="0" collapsed="false">
      <c r="B124" s="68"/>
      <c r="C124" s="68"/>
      <c r="D124" s="62"/>
      <c r="E124" s="112"/>
      <c r="F124" s="111"/>
      <c r="G124" s="111"/>
      <c r="H124" s="111"/>
      <c r="I124" s="111"/>
    </row>
    <row r="125" customFormat="false" ht="18.75" hidden="false" customHeight="true" outlineLevel="0" collapsed="false">
      <c r="B125" s="68"/>
      <c r="C125" s="53"/>
      <c r="D125" s="137"/>
      <c r="E125" s="142" t="s">
        <v>60</v>
      </c>
      <c r="F125" s="111"/>
      <c r="G125" s="111"/>
      <c r="H125" s="111"/>
      <c r="I125" s="111"/>
    </row>
    <row r="126" customFormat="false" ht="42.75" hidden="false" customHeight="true" outlineLevel="0" collapsed="false">
      <c r="B126" s="68"/>
      <c r="C126" s="53"/>
      <c r="D126" s="137"/>
      <c r="E126" s="142" t="s">
        <v>227</v>
      </c>
      <c r="F126" s="111" t="n">
        <f aca="false">5436</f>
        <v>5436</v>
      </c>
      <c r="G126" s="111"/>
      <c r="H126" s="111"/>
      <c r="I126" s="111"/>
    </row>
    <row r="127" customFormat="false" ht="96.75" hidden="false" customHeight="true" outlineLevel="0" collapsed="false">
      <c r="B127" s="68" t="s">
        <v>228</v>
      </c>
      <c r="C127" s="68" t="s">
        <v>229</v>
      </c>
      <c r="D127" s="62" t="s">
        <v>74</v>
      </c>
      <c r="E127" s="112" t="s">
        <v>230</v>
      </c>
      <c r="F127" s="111" t="n">
        <f aca="false">F129</f>
        <v>426394</v>
      </c>
      <c r="G127" s="111"/>
      <c r="H127" s="111"/>
      <c r="I127" s="111"/>
    </row>
    <row r="128" customFormat="false" ht="22.5" hidden="false" customHeight="true" outlineLevel="0" collapsed="false">
      <c r="B128" s="68"/>
      <c r="C128" s="68"/>
      <c r="D128" s="62"/>
      <c r="E128" s="112" t="s">
        <v>60</v>
      </c>
      <c r="F128" s="111"/>
      <c r="G128" s="111"/>
      <c r="H128" s="111"/>
      <c r="I128" s="111"/>
    </row>
    <row r="129" customFormat="false" ht="123" hidden="false" customHeight="true" outlineLevel="0" collapsed="false">
      <c r="B129" s="79"/>
      <c r="C129" s="79"/>
      <c r="D129" s="70"/>
      <c r="E129" s="123" t="s">
        <v>231</v>
      </c>
      <c r="F129" s="111" t="n">
        <v>426394</v>
      </c>
      <c r="G129" s="111"/>
      <c r="H129" s="111"/>
      <c r="I129" s="111"/>
    </row>
    <row r="130" customFormat="false" ht="20.25" hidden="false" customHeight="true" outlineLevel="0" collapsed="false">
      <c r="B130" s="79"/>
      <c r="C130" s="68" t="s">
        <v>136</v>
      </c>
      <c r="D130" s="70"/>
      <c r="E130" s="143" t="s">
        <v>137</v>
      </c>
      <c r="F130" s="111" t="n">
        <f aca="false">F131</f>
        <v>1039686</v>
      </c>
      <c r="G130" s="111"/>
      <c r="H130" s="111"/>
      <c r="I130" s="111"/>
    </row>
    <row r="131" customFormat="false" ht="20.25" hidden="false" customHeight="true" outlineLevel="0" collapsed="false">
      <c r="B131" s="68" t="s">
        <v>232</v>
      </c>
      <c r="C131" s="68" t="s">
        <v>139</v>
      </c>
      <c r="D131" s="62" t="s">
        <v>140</v>
      </c>
      <c r="E131" s="112" t="s">
        <v>141</v>
      </c>
      <c r="F131" s="111" t="n">
        <f aca="false">1119286-79600</f>
        <v>1039686</v>
      </c>
      <c r="G131" s="111"/>
      <c r="H131" s="111"/>
      <c r="I131" s="111"/>
    </row>
    <row r="132" customFormat="false" ht="21" hidden="false" customHeight="true" outlineLevel="0" collapsed="false">
      <c r="B132" s="68"/>
      <c r="C132" s="68"/>
      <c r="D132" s="62"/>
      <c r="E132" s="112"/>
      <c r="F132" s="111"/>
      <c r="G132" s="111"/>
      <c r="H132" s="111"/>
      <c r="I132" s="111"/>
    </row>
    <row r="133" customFormat="false" ht="21" hidden="false" customHeight="true" outlineLevel="0" collapsed="false">
      <c r="B133" s="68"/>
      <c r="C133" s="144"/>
      <c r="D133" s="137"/>
      <c r="E133" s="142" t="s">
        <v>60</v>
      </c>
      <c r="F133" s="129"/>
      <c r="G133" s="129"/>
      <c r="H133" s="129"/>
      <c r="I133" s="129"/>
    </row>
    <row r="134" customFormat="false" ht="81.75" hidden="false" customHeight="true" outlineLevel="0" collapsed="false">
      <c r="B134" s="68"/>
      <c r="C134" s="144"/>
      <c r="D134" s="137"/>
      <c r="E134" s="145" t="s">
        <v>233</v>
      </c>
      <c r="F134" s="129" t="n">
        <f aca="false">937218-79600</f>
        <v>857618</v>
      </c>
      <c r="G134" s="129"/>
      <c r="H134" s="129"/>
      <c r="I134" s="129"/>
    </row>
    <row r="135" customFormat="false" ht="36" hidden="false" customHeight="true" outlineLevel="0" collapsed="false">
      <c r="B135" s="68" t="s">
        <v>234</v>
      </c>
      <c r="C135" s="53"/>
      <c r="D135" s="70"/>
      <c r="E135" s="110" t="s">
        <v>235</v>
      </c>
      <c r="F135" s="111" t="n">
        <f aca="false">F138+F141+F139</f>
        <v>2031953</v>
      </c>
      <c r="G135" s="111" t="n">
        <f aca="false">G138+G141+G139</f>
        <v>2103286</v>
      </c>
      <c r="H135" s="111" t="n">
        <f aca="false">H138+H141+H139</f>
        <v>2943809</v>
      </c>
      <c r="I135" s="111" t="n">
        <f aca="false">I138+I141+I139</f>
        <v>3100260</v>
      </c>
    </row>
    <row r="136" customFormat="false" ht="24" hidden="false" customHeight="true" outlineLevel="0" collapsed="false">
      <c r="B136" s="53"/>
      <c r="C136" s="53"/>
      <c r="D136" s="70"/>
      <c r="E136" s="112" t="s">
        <v>60</v>
      </c>
      <c r="F136" s="111"/>
      <c r="G136" s="111"/>
      <c r="H136" s="111"/>
      <c r="I136" s="111"/>
    </row>
    <row r="137" customFormat="false" ht="21.75" hidden="false" customHeight="true" outlineLevel="0" collapsed="false">
      <c r="B137" s="62"/>
      <c r="C137" s="113" t="s">
        <v>45</v>
      </c>
      <c r="D137" s="146"/>
      <c r="E137" s="115" t="s">
        <v>122</v>
      </c>
      <c r="F137" s="111" t="n">
        <f aca="false">F138</f>
        <v>2008753</v>
      </c>
      <c r="G137" s="111" t="n">
        <f aca="false">G138</f>
        <v>2005086</v>
      </c>
      <c r="H137" s="111" t="n">
        <f aca="false">H138</f>
        <v>2840012</v>
      </c>
      <c r="I137" s="111" t="n">
        <f aca="false">I138</f>
        <v>2990962</v>
      </c>
    </row>
    <row r="138" customFormat="false" ht="48" hidden="false" customHeight="true" outlineLevel="0" collapsed="false">
      <c r="B138" s="62" t="s">
        <v>236</v>
      </c>
      <c r="C138" s="62" t="s">
        <v>47</v>
      </c>
      <c r="D138" s="62" t="s">
        <v>48</v>
      </c>
      <c r="E138" s="112" t="s">
        <v>124</v>
      </c>
      <c r="F138" s="116" t="n">
        <v>2008753</v>
      </c>
      <c r="G138" s="116" t="n">
        <v>2005086</v>
      </c>
      <c r="H138" s="116" t="n">
        <v>2840012</v>
      </c>
      <c r="I138" s="116" t="n">
        <v>2990962</v>
      </c>
    </row>
    <row r="139" customFormat="false" ht="20.25" hidden="true" customHeight="true" outlineLevel="0" collapsed="false">
      <c r="B139" s="62"/>
      <c r="C139" s="113" t="s">
        <v>55</v>
      </c>
      <c r="D139" s="62"/>
      <c r="E139" s="115" t="s">
        <v>156</v>
      </c>
      <c r="F139" s="111" t="n">
        <f aca="false">G139</f>
        <v>0</v>
      </c>
      <c r="G139" s="111" t="n">
        <f aca="false">G140</f>
        <v>0</v>
      </c>
      <c r="H139" s="111" t="n">
        <v>0</v>
      </c>
      <c r="I139" s="111" t="n">
        <v>0</v>
      </c>
    </row>
    <row r="140" customFormat="false" ht="48" hidden="true" customHeight="true" outlineLevel="0" collapsed="false">
      <c r="B140" s="62" t="s">
        <v>237</v>
      </c>
      <c r="C140" s="62" t="s">
        <v>52</v>
      </c>
      <c r="D140" s="62" t="s">
        <v>53</v>
      </c>
      <c r="E140" s="112" t="s">
        <v>54</v>
      </c>
      <c r="F140" s="111" t="n">
        <f aca="false">G140</f>
        <v>0</v>
      </c>
      <c r="G140" s="111"/>
      <c r="H140" s="111" t="n">
        <v>0</v>
      </c>
      <c r="I140" s="111" t="n">
        <v>0</v>
      </c>
    </row>
    <row r="141" customFormat="false" ht="18.75" hidden="false" customHeight="true" outlineLevel="0" collapsed="false">
      <c r="B141" s="62"/>
      <c r="C141" s="113" t="s">
        <v>62</v>
      </c>
      <c r="D141" s="57"/>
      <c r="E141" s="115" t="s">
        <v>126</v>
      </c>
      <c r="F141" s="111" t="n">
        <f aca="false">F143+F144</f>
        <v>23200</v>
      </c>
      <c r="G141" s="111" t="n">
        <f aca="false">G143+G144</f>
        <v>98200</v>
      </c>
      <c r="H141" s="111" t="n">
        <f aca="false">H143+H144</f>
        <v>103797</v>
      </c>
      <c r="I141" s="111" t="n">
        <f aca="false">I143+I144</f>
        <v>109298</v>
      </c>
    </row>
    <row r="142" customFormat="false" ht="18.75" hidden="false" customHeight="true" outlineLevel="0" collapsed="false">
      <c r="B142" s="62"/>
      <c r="C142" s="113" t="s">
        <v>238</v>
      </c>
      <c r="D142" s="57"/>
      <c r="E142" s="115" t="s">
        <v>86</v>
      </c>
      <c r="F142" s="111" t="n">
        <f aca="false">F143</f>
        <v>23200</v>
      </c>
      <c r="G142" s="111" t="n">
        <f aca="false">G143</f>
        <v>23200</v>
      </c>
      <c r="H142" s="111" t="n">
        <f aca="false">H143</f>
        <v>24522</v>
      </c>
      <c r="I142" s="111" t="n">
        <f aca="false">I143</f>
        <v>25821</v>
      </c>
    </row>
    <row r="143" customFormat="false" ht="22.5" hidden="false" customHeight="true" outlineLevel="0" collapsed="false">
      <c r="B143" s="62" t="s">
        <v>239</v>
      </c>
      <c r="C143" s="62" t="s">
        <v>240</v>
      </c>
      <c r="D143" s="62" t="s">
        <v>74</v>
      </c>
      <c r="E143" s="112" t="s">
        <v>241</v>
      </c>
      <c r="F143" s="111" t="n">
        <v>23200</v>
      </c>
      <c r="G143" s="111" t="n">
        <v>23200</v>
      </c>
      <c r="H143" s="111" t="n">
        <v>24522</v>
      </c>
      <c r="I143" s="111" t="n">
        <v>25821</v>
      </c>
    </row>
    <row r="144" customFormat="false" ht="22.5" hidden="false" customHeight="true" outlineLevel="0" collapsed="false">
      <c r="B144" s="62"/>
      <c r="C144" s="57" t="s">
        <v>136</v>
      </c>
      <c r="D144" s="62"/>
      <c r="E144" s="110" t="s">
        <v>137</v>
      </c>
      <c r="F144" s="111"/>
      <c r="G144" s="111" t="n">
        <f aca="false">G145</f>
        <v>75000</v>
      </c>
      <c r="H144" s="111" t="n">
        <f aca="false">H145</f>
        <v>79275</v>
      </c>
      <c r="I144" s="111" t="n">
        <f aca="false">I145</f>
        <v>83477</v>
      </c>
    </row>
    <row r="145" customFormat="false" ht="22.5" hidden="false" customHeight="true" outlineLevel="0" collapsed="false">
      <c r="B145" s="62" t="s">
        <v>242</v>
      </c>
      <c r="C145" s="62" t="s">
        <v>139</v>
      </c>
      <c r="D145" s="62" t="s">
        <v>140</v>
      </c>
      <c r="E145" s="112" t="s">
        <v>141</v>
      </c>
      <c r="F145" s="111"/>
      <c r="G145" s="111" t="n">
        <v>75000</v>
      </c>
      <c r="H145" s="111" t="n">
        <v>79275</v>
      </c>
      <c r="I145" s="111" t="n">
        <v>83477</v>
      </c>
    </row>
    <row r="146" customFormat="false" ht="31.5" hidden="false" customHeight="true" outlineLevel="0" collapsed="false">
      <c r="B146" s="62" t="s">
        <v>243</v>
      </c>
      <c r="C146" s="147"/>
      <c r="D146" s="70"/>
      <c r="E146" s="110" t="s">
        <v>244</v>
      </c>
      <c r="F146" s="111" t="n">
        <f aca="false">F148+F155+F164+F150</f>
        <v>5271827</v>
      </c>
      <c r="G146" s="111" t="n">
        <f aca="false">G148+G155+G164+G150</f>
        <v>1114780</v>
      </c>
      <c r="H146" s="111" t="n">
        <f aca="false">H148+H155+H164+H150</f>
        <v>6355490</v>
      </c>
      <c r="I146" s="111" t="n">
        <f aca="false">I148+I155+I164+I150</f>
        <v>6692572</v>
      </c>
    </row>
    <row r="147" customFormat="false" ht="20.25" hidden="false" customHeight="true" outlineLevel="0" collapsed="false">
      <c r="B147" s="62"/>
      <c r="C147" s="62"/>
      <c r="D147" s="70"/>
      <c r="E147" s="112" t="s">
        <v>60</v>
      </c>
      <c r="F147" s="111"/>
      <c r="G147" s="111"/>
      <c r="H147" s="111"/>
      <c r="I147" s="111"/>
    </row>
    <row r="148" customFormat="false" ht="22.5" hidden="false" customHeight="true" outlineLevel="0" collapsed="false">
      <c r="B148" s="62"/>
      <c r="C148" s="113" t="s">
        <v>45</v>
      </c>
      <c r="D148" s="113"/>
      <c r="E148" s="115" t="s">
        <v>122</v>
      </c>
      <c r="F148" s="111" t="n">
        <f aca="false">F149</f>
        <v>786823</v>
      </c>
      <c r="G148" s="111" t="n">
        <f aca="false">G149</f>
        <v>781490</v>
      </c>
      <c r="H148" s="111" t="n">
        <f aca="false">H149</f>
        <v>998578</v>
      </c>
      <c r="I148" s="111" t="n">
        <f aca="false">I149</f>
        <v>1051629</v>
      </c>
    </row>
    <row r="149" customFormat="false" ht="59.25" hidden="false" customHeight="true" outlineLevel="0" collapsed="false">
      <c r="B149" s="62" t="s">
        <v>245</v>
      </c>
      <c r="C149" s="62" t="s">
        <v>47</v>
      </c>
      <c r="D149" s="62" t="s">
        <v>48</v>
      </c>
      <c r="E149" s="112" t="s">
        <v>124</v>
      </c>
      <c r="F149" s="116" t="n">
        <v>786823</v>
      </c>
      <c r="G149" s="116" t="n">
        <v>781490</v>
      </c>
      <c r="H149" s="116" t="n">
        <v>998578</v>
      </c>
      <c r="I149" s="116" t="n">
        <v>1051629</v>
      </c>
    </row>
    <row r="150" customFormat="false" ht="21.75" hidden="false" customHeight="true" outlineLevel="0" collapsed="false">
      <c r="B150" s="62"/>
      <c r="C150" s="57" t="s">
        <v>62</v>
      </c>
      <c r="D150" s="62"/>
      <c r="E150" s="115" t="s">
        <v>126</v>
      </c>
      <c r="F150" s="116"/>
      <c r="G150" s="116" t="n">
        <f aca="false">G151</f>
        <v>333290</v>
      </c>
      <c r="H150" s="116"/>
      <c r="I150" s="116"/>
    </row>
    <row r="151" customFormat="false" ht="22.5" hidden="false" customHeight="true" outlineLevel="0" collapsed="false">
      <c r="B151" s="62"/>
      <c r="C151" s="57" t="s">
        <v>136</v>
      </c>
      <c r="D151" s="62"/>
      <c r="E151" s="117" t="s">
        <v>137</v>
      </c>
      <c r="F151" s="116"/>
      <c r="G151" s="116" t="n">
        <f aca="false">G152</f>
        <v>333290</v>
      </c>
      <c r="H151" s="116"/>
      <c r="I151" s="116"/>
    </row>
    <row r="152" customFormat="false" ht="25.5" hidden="false" customHeight="true" outlineLevel="0" collapsed="false">
      <c r="B152" s="62" t="s">
        <v>246</v>
      </c>
      <c r="C152" s="62" t="s">
        <v>139</v>
      </c>
      <c r="D152" s="62" t="s">
        <v>140</v>
      </c>
      <c r="E152" s="112" t="s">
        <v>141</v>
      </c>
      <c r="F152" s="116"/>
      <c r="G152" s="116" t="n">
        <f aca="false">G154</f>
        <v>333290</v>
      </c>
      <c r="H152" s="116"/>
      <c r="I152" s="116"/>
    </row>
    <row r="153" customFormat="false" ht="21.75" hidden="false" customHeight="true" outlineLevel="0" collapsed="false">
      <c r="B153" s="62"/>
      <c r="C153" s="62"/>
      <c r="D153" s="62"/>
      <c r="E153" s="112" t="s">
        <v>60</v>
      </c>
      <c r="F153" s="116"/>
      <c r="G153" s="116"/>
      <c r="H153" s="116"/>
      <c r="I153" s="116"/>
    </row>
    <row r="154" customFormat="false" ht="37.5" hidden="false" customHeight="true" outlineLevel="0" collapsed="false">
      <c r="B154" s="62"/>
      <c r="C154" s="62"/>
      <c r="D154" s="62"/>
      <c r="E154" s="145" t="s">
        <v>247</v>
      </c>
      <c r="F154" s="116"/>
      <c r="G154" s="116" t="n">
        <v>333290</v>
      </c>
      <c r="H154" s="116"/>
      <c r="I154" s="116"/>
    </row>
    <row r="155" customFormat="false" ht="18.75" hidden="false" customHeight="true" outlineLevel="0" collapsed="false">
      <c r="B155" s="62"/>
      <c r="C155" s="113" t="s">
        <v>95</v>
      </c>
      <c r="D155" s="113"/>
      <c r="E155" s="115" t="s">
        <v>149</v>
      </c>
      <c r="F155" s="111" t="n">
        <f aca="false">F157+F161</f>
        <v>4480004</v>
      </c>
      <c r="G155" s="111"/>
      <c r="H155" s="111" t="n">
        <f aca="false">H157</f>
        <v>5304062</v>
      </c>
      <c r="I155" s="111" t="n">
        <f aca="false">I157</f>
        <v>5585292</v>
      </c>
    </row>
    <row r="156" customFormat="false" ht="19.5" hidden="true" customHeight="true" outlineLevel="0" collapsed="false">
      <c r="B156" s="62"/>
      <c r="C156" s="113"/>
      <c r="D156" s="113"/>
      <c r="E156" s="115" t="str">
        <f aca="false">E158</f>
        <v>в тому числі за рахунок субвенції з міського бюджету</v>
      </c>
      <c r="F156" s="111" t="n">
        <f aca="false">F158</f>
        <v>0</v>
      </c>
      <c r="G156" s="111" t="n">
        <f aca="false">G158</f>
        <v>0</v>
      </c>
      <c r="H156" s="111" t="n">
        <f aca="false">H158</f>
        <v>0</v>
      </c>
      <c r="I156" s="111" t="n">
        <f aca="false">I158</f>
        <v>0</v>
      </c>
    </row>
    <row r="157" customFormat="false" ht="17.25" hidden="false" customHeight="true" outlineLevel="0" collapsed="false">
      <c r="B157" s="68" t="s">
        <v>248</v>
      </c>
      <c r="C157" s="68" t="s">
        <v>249</v>
      </c>
      <c r="D157" s="62" t="s">
        <v>99</v>
      </c>
      <c r="E157" s="112" t="s">
        <v>250</v>
      </c>
      <c r="F157" s="111" t="n">
        <f aca="false">4450004</f>
        <v>4450004</v>
      </c>
      <c r="G157" s="111"/>
      <c r="H157" s="111" t="n">
        <v>5304062</v>
      </c>
      <c r="I157" s="111" t="n">
        <v>5585292</v>
      </c>
    </row>
    <row r="158" customFormat="false" ht="18.75" hidden="true" customHeight="true" outlineLevel="0" collapsed="false">
      <c r="B158" s="68"/>
      <c r="C158" s="68"/>
      <c r="D158" s="62"/>
      <c r="E158" s="112" t="s">
        <v>97</v>
      </c>
      <c r="F158" s="111"/>
      <c r="G158" s="111"/>
      <c r="H158" s="111" t="n">
        <v>0</v>
      </c>
      <c r="I158" s="111" t="n">
        <v>0</v>
      </c>
    </row>
    <row r="159" customFormat="false" ht="18.75" hidden="false" customHeight="true" outlineLevel="0" collapsed="false">
      <c r="B159" s="68"/>
      <c r="C159" s="68"/>
      <c r="D159" s="62"/>
      <c r="E159" s="112" t="s">
        <v>60</v>
      </c>
      <c r="F159" s="111"/>
      <c r="G159" s="111"/>
      <c r="H159" s="111"/>
      <c r="I159" s="111"/>
    </row>
    <row r="160" customFormat="false" ht="28.5" hidden="false" customHeight="true" outlineLevel="0" collapsed="false">
      <c r="B160" s="68"/>
      <c r="C160" s="68"/>
      <c r="D160" s="62"/>
      <c r="E160" s="145" t="s">
        <v>251</v>
      </c>
      <c r="F160" s="111" t="n">
        <v>1799900</v>
      </c>
      <c r="G160" s="111"/>
      <c r="H160" s="111"/>
      <c r="I160" s="111"/>
    </row>
    <row r="161" customFormat="false" ht="28.5" hidden="false" customHeight="true" outlineLevel="0" collapsed="false">
      <c r="B161" s="68" t="s">
        <v>252</v>
      </c>
      <c r="C161" s="68" t="s">
        <v>102</v>
      </c>
      <c r="D161" s="62" t="s">
        <v>103</v>
      </c>
      <c r="E161" s="145" t="s">
        <v>104</v>
      </c>
      <c r="F161" s="111" t="n">
        <v>30000</v>
      </c>
      <c r="G161" s="111"/>
      <c r="H161" s="111"/>
      <c r="I161" s="111"/>
    </row>
    <row r="162" customFormat="false" ht="19.5" hidden="false" customHeight="true" outlineLevel="0" collapsed="false">
      <c r="B162" s="68"/>
      <c r="C162" s="68"/>
      <c r="D162" s="62"/>
      <c r="E162" s="112" t="s">
        <v>60</v>
      </c>
      <c r="F162" s="111"/>
      <c r="G162" s="111"/>
      <c r="H162" s="111"/>
      <c r="I162" s="111"/>
    </row>
    <row r="163" customFormat="false" ht="38.25" hidden="false" customHeight="true" outlineLevel="0" collapsed="false">
      <c r="B163" s="68"/>
      <c r="C163" s="68"/>
      <c r="D163" s="62"/>
      <c r="E163" s="145" t="s">
        <v>253</v>
      </c>
      <c r="F163" s="111" t="n">
        <v>30000</v>
      </c>
      <c r="G163" s="111"/>
      <c r="H163" s="111"/>
      <c r="I163" s="111"/>
    </row>
    <row r="164" customFormat="false" ht="18.75" hidden="false" customHeight="true" outlineLevel="0" collapsed="false">
      <c r="B164" s="68"/>
      <c r="C164" s="148" t="s">
        <v>254</v>
      </c>
      <c r="D164" s="62"/>
      <c r="E164" s="115" t="s">
        <v>106</v>
      </c>
      <c r="F164" s="111" t="n">
        <f aca="false">F165</f>
        <v>5000</v>
      </c>
      <c r="G164" s="111"/>
      <c r="H164" s="111" t="n">
        <f aca="false">H165</f>
        <v>52850</v>
      </c>
      <c r="I164" s="111" t="n">
        <f aca="false">I165</f>
        <v>55651</v>
      </c>
    </row>
    <row r="165" customFormat="false" ht="18.75" hidden="false" customHeight="true" outlineLevel="0" collapsed="false">
      <c r="B165" s="68"/>
      <c r="C165" s="148" t="s">
        <v>255</v>
      </c>
      <c r="D165" s="113"/>
      <c r="E165" s="115" t="s">
        <v>107</v>
      </c>
      <c r="F165" s="111" t="n">
        <f aca="false">F166</f>
        <v>5000</v>
      </c>
      <c r="G165" s="111"/>
      <c r="H165" s="111" t="n">
        <f aca="false">H166</f>
        <v>52850</v>
      </c>
      <c r="I165" s="111" t="n">
        <f aca="false">I166</f>
        <v>55651</v>
      </c>
    </row>
    <row r="166" customFormat="false" ht="18.75" hidden="false" customHeight="true" outlineLevel="0" collapsed="false">
      <c r="B166" s="68" t="s">
        <v>256</v>
      </c>
      <c r="C166" s="149" t="n">
        <v>7340</v>
      </c>
      <c r="D166" s="62" t="s">
        <v>257</v>
      </c>
      <c r="E166" s="112" t="s">
        <v>258</v>
      </c>
      <c r="F166" s="111" t="n">
        <v>5000</v>
      </c>
      <c r="G166" s="111"/>
      <c r="H166" s="111" t="n">
        <v>52850</v>
      </c>
      <c r="I166" s="111" t="n">
        <v>55651</v>
      </c>
    </row>
    <row r="167" customFormat="false" ht="24" hidden="false" customHeight="true" outlineLevel="0" collapsed="false">
      <c r="B167" s="62" t="s">
        <v>259</v>
      </c>
      <c r="C167" s="62"/>
      <c r="D167" s="70"/>
      <c r="E167" s="110" t="s">
        <v>260</v>
      </c>
      <c r="F167" s="111" t="n">
        <f aca="false">F170</f>
        <v>1447267</v>
      </c>
      <c r="G167" s="111" t="n">
        <f aca="false">G170</f>
        <v>1420268</v>
      </c>
      <c r="H167" s="111" t="n">
        <f aca="false">H170</f>
        <v>1807126</v>
      </c>
      <c r="I167" s="111" t="n">
        <f aca="false">I170</f>
        <v>1903292</v>
      </c>
    </row>
    <row r="168" customFormat="false" ht="18.75" hidden="false" customHeight="true" outlineLevel="0" collapsed="false">
      <c r="B168" s="62"/>
      <c r="C168" s="62"/>
      <c r="D168" s="70"/>
      <c r="E168" s="112" t="s">
        <v>60</v>
      </c>
      <c r="F168" s="111"/>
      <c r="G168" s="111"/>
      <c r="H168" s="111"/>
      <c r="I168" s="111"/>
    </row>
    <row r="169" customFormat="false" ht="21" hidden="false" customHeight="true" outlineLevel="0" collapsed="false">
      <c r="B169" s="62"/>
      <c r="C169" s="113" t="s">
        <v>45</v>
      </c>
      <c r="D169" s="113"/>
      <c r="E169" s="115" t="s">
        <v>122</v>
      </c>
      <c r="F169" s="116" t="n">
        <f aca="false">F170</f>
        <v>1447267</v>
      </c>
      <c r="G169" s="116" t="n">
        <f aca="false">G170</f>
        <v>1420268</v>
      </c>
      <c r="H169" s="116" t="n">
        <f aca="false">H170</f>
        <v>1807126</v>
      </c>
      <c r="I169" s="116" t="n">
        <f aca="false">I170</f>
        <v>1903292</v>
      </c>
    </row>
    <row r="170" customFormat="false" ht="48.75" hidden="false" customHeight="true" outlineLevel="0" collapsed="false">
      <c r="B170" s="62" t="s">
        <v>261</v>
      </c>
      <c r="C170" s="62" t="s">
        <v>47</v>
      </c>
      <c r="D170" s="62" t="s">
        <v>48</v>
      </c>
      <c r="E170" s="112" t="s">
        <v>124</v>
      </c>
      <c r="F170" s="116" t="n">
        <v>1447267</v>
      </c>
      <c r="G170" s="116" t="n">
        <v>1420268</v>
      </c>
      <c r="H170" s="116" t="n">
        <v>1807126</v>
      </c>
      <c r="I170" s="116" t="n">
        <v>1903292</v>
      </c>
    </row>
    <row r="171" customFormat="false" ht="23.25" hidden="false" customHeight="true" outlineLevel="0" collapsed="false">
      <c r="B171" s="92"/>
      <c r="C171" s="92"/>
      <c r="D171" s="93"/>
      <c r="E171" s="150" t="s">
        <v>262</v>
      </c>
      <c r="F171" s="151" t="n">
        <f aca="false">F167+F146+F135+F49+F15+F43</f>
        <v>107922334</v>
      </c>
      <c r="G171" s="151" t="n">
        <f aca="false">G167+G146+G135+G49+G15</f>
        <v>17544405</v>
      </c>
      <c r="H171" s="151" t="n">
        <f aca="false">H167+H146+H135+H49+H15</f>
        <v>27966125</v>
      </c>
      <c r="I171" s="151" t="n">
        <f aca="false">I167+I146+I135+I49+I15</f>
        <v>29519572</v>
      </c>
    </row>
    <row r="172" customFormat="false" ht="23.25" hidden="false" customHeight="true" outlineLevel="0" collapsed="false">
      <c r="B172" s="92"/>
      <c r="C172" s="92"/>
      <c r="D172" s="93"/>
      <c r="E172" s="78" t="s">
        <v>109</v>
      </c>
      <c r="F172" s="151"/>
      <c r="G172" s="151"/>
      <c r="H172" s="151"/>
      <c r="I172" s="151"/>
    </row>
    <row r="173" customFormat="false" ht="23.25" hidden="false" customHeight="true" outlineLevel="0" collapsed="false">
      <c r="B173" s="57" t="s">
        <v>120</v>
      </c>
      <c r="C173" s="55"/>
      <c r="D173" s="109"/>
      <c r="E173" s="110" t="s">
        <v>121</v>
      </c>
      <c r="F173" s="151" t="n">
        <f aca="false">F175</f>
        <v>59210</v>
      </c>
      <c r="G173" s="151"/>
      <c r="H173" s="151"/>
      <c r="I173" s="151"/>
    </row>
    <row r="174" customFormat="false" ht="19.5" hidden="false" customHeight="true" outlineLevel="0" collapsed="false">
      <c r="B174" s="55"/>
      <c r="C174" s="55"/>
      <c r="D174" s="109"/>
      <c r="E174" s="112" t="s">
        <v>60</v>
      </c>
      <c r="F174" s="151"/>
      <c r="G174" s="151"/>
      <c r="H174" s="151"/>
      <c r="I174" s="151"/>
    </row>
    <row r="175" customFormat="false" ht="23.25" hidden="false" customHeight="true" outlineLevel="0" collapsed="false">
      <c r="B175" s="62"/>
      <c r="C175" s="113" t="s">
        <v>45</v>
      </c>
      <c r="D175" s="114"/>
      <c r="E175" s="115" t="s">
        <v>122</v>
      </c>
      <c r="F175" s="151" t="n">
        <f aca="false">F176</f>
        <v>59210</v>
      </c>
      <c r="G175" s="151"/>
      <c r="H175" s="151"/>
      <c r="I175" s="151"/>
    </row>
    <row r="176" customFormat="false" ht="53.25" hidden="false" customHeight="true" outlineLevel="0" collapsed="false">
      <c r="B176" s="62" t="s">
        <v>123</v>
      </c>
      <c r="C176" s="62" t="s">
        <v>47</v>
      </c>
      <c r="D176" s="62" t="s">
        <v>48</v>
      </c>
      <c r="E176" s="112" t="s">
        <v>124</v>
      </c>
      <c r="F176" s="151" t="n">
        <v>59210</v>
      </c>
      <c r="G176" s="151"/>
      <c r="H176" s="151"/>
      <c r="I176" s="151"/>
    </row>
    <row r="177" customFormat="false" ht="39.75" hidden="false" customHeight="true" outlineLevel="0" collapsed="false">
      <c r="B177" s="75" t="s">
        <v>159</v>
      </c>
      <c r="C177" s="68"/>
      <c r="D177" s="70"/>
      <c r="E177" s="110" t="s">
        <v>160</v>
      </c>
      <c r="F177" s="151" t="n">
        <f aca="false">F179+F181</f>
        <v>88477</v>
      </c>
      <c r="G177" s="151"/>
      <c r="H177" s="151"/>
      <c r="I177" s="151"/>
    </row>
    <row r="178" customFormat="false" ht="18.75" hidden="false" customHeight="true" outlineLevel="0" collapsed="false">
      <c r="B178" s="68"/>
      <c r="C178" s="68"/>
      <c r="D178" s="70"/>
      <c r="E178" s="110" t="s">
        <v>60</v>
      </c>
      <c r="F178" s="151"/>
      <c r="G178" s="151"/>
      <c r="H178" s="151"/>
      <c r="I178" s="151"/>
    </row>
    <row r="179" customFormat="false" ht="26.25" hidden="false" customHeight="true" outlineLevel="0" collapsed="false">
      <c r="B179" s="62"/>
      <c r="C179" s="119" t="s">
        <v>45</v>
      </c>
      <c r="D179" s="119"/>
      <c r="E179" s="120" t="s">
        <v>122</v>
      </c>
      <c r="F179" s="90" t="n">
        <f aca="false">F180</f>
        <v>60</v>
      </c>
      <c r="G179" s="91"/>
      <c r="H179" s="90"/>
      <c r="I179" s="90"/>
    </row>
    <row r="180" customFormat="false" ht="43.5" hidden="false" customHeight="true" outlineLevel="0" collapsed="false">
      <c r="B180" s="68" t="s">
        <v>161</v>
      </c>
      <c r="C180" s="68" t="s">
        <v>47</v>
      </c>
      <c r="D180" s="62" t="s">
        <v>48</v>
      </c>
      <c r="E180" s="112" t="s">
        <v>124</v>
      </c>
      <c r="F180" s="90" t="n">
        <v>60</v>
      </c>
      <c r="G180" s="91"/>
      <c r="H180" s="90"/>
      <c r="I180" s="90"/>
    </row>
    <row r="181" customFormat="false" ht="28.5" hidden="false" customHeight="true" outlineLevel="0" collapsed="false">
      <c r="B181" s="57"/>
      <c r="C181" s="113" t="s">
        <v>62</v>
      </c>
      <c r="D181" s="113"/>
      <c r="E181" s="115" t="s">
        <v>126</v>
      </c>
      <c r="F181" s="90" t="n">
        <f aca="false">F183+F184</f>
        <v>88417</v>
      </c>
      <c r="G181" s="91"/>
      <c r="H181" s="90"/>
      <c r="I181" s="90"/>
    </row>
    <row r="182" customFormat="false" ht="40.5" hidden="false" customHeight="true" outlineLevel="0" collapsed="false">
      <c r="B182" s="68"/>
      <c r="C182" s="140" t="n">
        <v>3100</v>
      </c>
      <c r="D182" s="135"/>
      <c r="E182" s="115" t="s">
        <v>217</v>
      </c>
      <c r="F182" s="90" t="n">
        <f aca="false">F183</f>
        <v>82981</v>
      </c>
      <c r="G182" s="91"/>
      <c r="H182" s="90"/>
      <c r="I182" s="90"/>
    </row>
    <row r="183" customFormat="false" ht="45" hidden="false" customHeight="true" outlineLevel="0" collapsed="false">
      <c r="B183" s="62" t="s">
        <v>218</v>
      </c>
      <c r="C183" s="62" t="s">
        <v>219</v>
      </c>
      <c r="D183" s="62" t="s">
        <v>57</v>
      </c>
      <c r="E183" s="112" t="s">
        <v>220</v>
      </c>
      <c r="F183" s="90" t="n">
        <v>82981</v>
      </c>
      <c r="G183" s="91"/>
      <c r="H183" s="90"/>
      <c r="I183" s="90"/>
    </row>
    <row r="184" customFormat="false" ht="29.25" hidden="false" customHeight="true" outlineLevel="0" collapsed="false">
      <c r="B184" s="68" t="s">
        <v>225</v>
      </c>
      <c r="C184" s="68" t="s">
        <v>226</v>
      </c>
      <c r="D184" s="62" t="s">
        <v>110</v>
      </c>
      <c r="E184" s="112" t="s">
        <v>111</v>
      </c>
      <c r="F184" s="90" t="n">
        <v>5436</v>
      </c>
      <c r="G184" s="91"/>
      <c r="H184" s="90"/>
      <c r="I184" s="90"/>
    </row>
    <row r="185" customFormat="false" ht="7.5" hidden="false" customHeight="true" outlineLevel="0" collapsed="false">
      <c r="B185" s="68"/>
      <c r="C185" s="68"/>
      <c r="D185" s="62"/>
      <c r="E185" s="112"/>
      <c r="F185" s="90"/>
      <c r="G185" s="91"/>
      <c r="H185" s="90"/>
      <c r="I185" s="90"/>
    </row>
    <row r="186" customFormat="false" ht="25.5" hidden="false" customHeight="true" outlineLevel="0" collapsed="false">
      <c r="B186" s="62" t="s">
        <v>243</v>
      </c>
      <c r="C186" s="147"/>
      <c r="D186" s="70"/>
      <c r="E186" s="110" t="s">
        <v>244</v>
      </c>
      <c r="F186" s="152" t="n">
        <f aca="false">F188</f>
        <v>6152</v>
      </c>
      <c r="G186" s="153"/>
      <c r="H186" s="152"/>
      <c r="I186" s="152"/>
    </row>
    <row r="187" customFormat="false" ht="20.25" hidden="false" customHeight="true" outlineLevel="0" collapsed="false">
      <c r="B187" s="62"/>
      <c r="C187" s="62"/>
      <c r="D187" s="70"/>
      <c r="E187" s="112" t="s">
        <v>60</v>
      </c>
      <c r="F187" s="152"/>
      <c r="G187" s="153"/>
      <c r="H187" s="152"/>
      <c r="I187" s="152"/>
    </row>
    <row r="188" customFormat="false" ht="20.25" hidden="false" customHeight="true" outlineLevel="0" collapsed="false">
      <c r="B188" s="62"/>
      <c r="C188" s="113" t="s">
        <v>95</v>
      </c>
      <c r="D188" s="113"/>
      <c r="E188" s="115" t="s">
        <v>149</v>
      </c>
      <c r="F188" s="152" t="n">
        <f aca="false">F189</f>
        <v>6152</v>
      </c>
      <c r="G188" s="153"/>
      <c r="H188" s="152"/>
      <c r="I188" s="152"/>
    </row>
    <row r="189" customFormat="false" ht="24" hidden="false" customHeight="true" outlineLevel="0" collapsed="false">
      <c r="B189" s="68" t="s">
        <v>248</v>
      </c>
      <c r="C189" s="68" t="s">
        <v>249</v>
      </c>
      <c r="D189" s="62" t="s">
        <v>99</v>
      </c>
      <c r="E189" s="112" t="s">
        <v>250</v>
      </c>
      <c r="F189" s="90" t="n">
        <v>6152</v>
      </c>
      <c r="G189" s="90"/>
      <c r="H189" s="90"/>
      <c r="I189" s="90"/>
    </row>
    <row r="190" customFormat="false" ht="27" hidden="false" customHeight="true" outlineLevel="0" collapsed="false">
      <c r="B190" s="68"/>
      <c r="C190" s="53"/>
      <c r="D190" s="137"/>
      <c r="E190" s="110" t="s">
        <v>113</v>
      </c>
      <c r="F190" s="90" t="n">
        <f aca="false">F173+F177+F186</f>
        <v>153839</v>
      </c>
      <c r="G190" s="90"/>
      <c r="H190" s="90"/>
      <c r="I190" s="96"/>
    </row>
    <row r="191" customFormat="false" ht="23.25" hidden="false" customHeight="true" outlineLevel="0" collapsed="false">
      <c r="B191" s="68"/>
      <c r="C191" s="53"/>
      <c r="D191" s="62"/>
      <c r="E191" s="110" t="s">
        <v>114</v>
      </c>
      <c r="F191" s="90" t="n">
        <f aca="false">F171+F190</f>
        <v>108076173</v>
      </c>
      <c r="G191" s="90" t="n">
        <f aca="false">G171+G190</f>
        <v>17544405</v>
      </c>
      <c r="H191" s="90" t="n">
        <f aca="false">H171+H190</f>
        <v>27966125</v>
      </c>
      <c r="I191" s="90" t="n">
        <f aca="false">I171+I190</f>
        <v>29519572</v>
      </c>
    </row>
    <row r="192" customFormat="false" ht="33.75" hidden="false" customHeight="true" outlineLevel="0" collapsed="false">
      <c r="B192" s="154"/>
      <c r="C192" s="54"/>
      <c r="D192" s="155"/>
      <c r="E192" s="156"/>
      <c r="F192" s="101"/>
      <c r="G192" s="101"/>
      <c r="H192" s="157"/>
      <c r="I192" s="157"/>
    </row>
    <row r="193" customFormat="false" ht="26.25" hidden="false" customHeight="true" outlineLevel="0" collapsed="false">
      <c r="B193" s="101"/>
      <c r="C193" s="101"/>
      <c r="D193" s="102"/>
      <c r="E193" s="103" t="s">
        <v>263</v>
      </c>
      <c r="F193" s="104"/>
      <c r="G193" s="104" t="s">
        <v>36</v>
      </c>
      <c r="H193" s="104"/>
      <c r="I193" s="104"/>
    </row>
    <row r="194" customFormat="false" ht="27.75" hidden="false" customHeight="true" outlineLevel="0" collapsed="false">
      <c r="B194" s="101"/>
      <c r="C194" s="101"/>
      <c r="D194" s="102"/>
      <c r="E194" s="158"/>
      <c r="F194" s="101"/>
      <c r="G194" s="101"/>
      <c r="H194" s="157"/>
      <c r="I194" s="157"/>
    </row>
    <row r="195" customFormat="false" ht="20.25" hidden="false" customHeight="true" outlineLevel="0" collapsed="false">
      <c r="D195" s="159"/>
      <c r="F195" s="160"/>
    </row>
    <row r="196" customFormat="false" ht="33" hidden="false" customHeight="true" outlineLevel="0" collapsed="false">
      <c r="D196" s="161"/>
      <c r="E196" s="161"/>
      <c r="F196" s="162"/>
      <c r="G196" s="162"/>
      <c r="H196" s="162"/>
      <c r="I196" s="162"/>
    </row>
    <row r="197" customFormat="false" ht="74.25" hidden="false" customHeight="true" outlineLevel="0" collapsed="false">
      <c r="D197" s="102"/>
      <c r="E197" s="163"/>
      <c r="F197" s="162"/>
      <c r="G197" s="162"/>
      <c r="H197" s="162"/>
      <c r="I197" s="162"/>
    </row>
    <row r="198" customFormat="false" ht="117" hidden="false" customHeight="true" outlineLevel="0" collapsed="false">
      <c r="D198" s="102"/>
      <c r="E198" s="163"/>
      <c r="F198" s="162"/>
      <c r="G198" s="162"/>
      <c r="H198" s="162"/>
      <c r="I198" s="162"/>
    </row>
    <row r="199" customFormat="false" ht="111" hidden="false" customHeight="true" outlineLevel="0" collapsed="false">
      <c r="D199" s="102"/>
      <c r="E199" s="163"/>
      <c r="F199" s="162"/>
      <c r="G199" s="162"/>
      <c r="H199" s="162"/>
      <c r="I199" s="162"/>
    </row>
    <row r="200" customFormat="false" ht="26.25" hidden="false" customHeight="true" outlineLevel="0" collapsed="false">
      <c r="D200" s="159"/>
      <c r="F200" s="162"/>
      <c r="G200" s="162"/>
      <c r="H200" s="162"/>
      <c r="I200" s="162"/>
    </row>
    <row r="201" customFormat="false" ht="26.25" hidden="false" customHeight="true" outlineLevel="0" collapsed="false">
      <c r="D201" s="159"/>
      <c r="F201" s="162"/>
      <c r="G201" s="162"/>
      <c r="H201" s="162"/>
      <c r="I201" s="162"/>
    </row>
    <row r="202" customFormat="false" ht="26.25" hidden="false" customHeight="true" outlineLevel="0" collapsed="false">
      <c r="D202" s="159"/>
      <c r="F202" s="162"/>
      <c r="G202" s="162"/>
      <c r="H202" s="162"/>
      <c r="I202" s="162"/>
    </row>
    <row r="203" customFormat="false" ht="26.25" hidden="false" customHeight="true" outlineLevel="0" collapsed="false">
      <c r="D203" s="159"/>
      <c r="F203" s="162"/>
      <c r="G203" s="162"/>
      <c r="H203" s="162"/>
      <c r="I203" s="162"/>
    </row>
    <row r="204" customFormat="false" ht="26.25" hidden="false" customHeight="true" outlineLevel="0" collapsed="false">
      <c r="D204" s="159"/>
      <c r="F204" s="160"/>
      <c r="G204" s="162"/>
    </row>
    <row r="205" customFormat="false" ht="28.5" hidden="false" customHeight="true" outlineLevel="0" collapsed="false">
      <c r="D205" s="159"/>
      <c r="F205" s="160"/>
      <c r="G205" s="160"/>
    </row>
    <row r="206" customFormat="false" ht="29.25" hidden="false" customHeight="true" outlineLevel="0" collapsed="false">
      <c r="D206" s="159"/>
      <c r="E206" s="164" t="s">
        <v>264</v>
      </c>
      <c r="F206" s="165" t="n">
        <f aca="false">F60+F63</f>
        <v>33717615</v>
      </c>
      <c r="G206" s="162"/>
    </row>
    <row r="207" customFormat="false" ht="35.25" hidden="false" customHeight="true" outlineLevel="0" collapsed="false">
      <c r="D207" s="159"/>
      <c r="E207" s="164" t="s">
        <v>265</v>
      </c>
      <c r="F207" s="166" t="n">
        <f aca="false">F127</f>
        <v>426394</v>
      </c>
      <c r="G207" s="167"/>
    </row>
    <row r="208" customFormat="false" ht="25.5" hidden="false" customHeight="true" outlineLevel="0" collapsed="false">
      <c r="D208" s="159"/>
      <c r="E208" s="164" t="s">
        <v>266</v>
      </c>
      <c r="F208" s="168" t="n">
        <f aca="false">F80+F83+F86+F89+F92+F95+F98+F102+F105+F108+F111+F114</f>
        <v>42793565</v>
      </c>
      <c r="G208" s="162"/>
      <c r="H208" s="160"/>
    </row>
    <row r="209" customFormat="false" ht="33" hidden="false" customHeight="true" outlineLevel="0" collapsed="false">
      <c r="D209" s="159"/>
      <c r="E209" s="164" t="s">
        <v>267</v>
      </c>
      <c r="F209" s="160" t="n">
        <f aca="false">F67+F69</f>
        <v>11559</v>
      </c>
      <c r="G209" s="160"/>
      <c r="H209" s="160"/>
      <c r="I209" s="160"/>
    </row>
    <row r="210" customFormat="false" ht="33" hidden="false" customHeight="true" outlineLevel="0" collapsed="false">
      <c r="D210" s="159"/>
      <c r="E210" s="169"/>
      <c r="F210" s="160"/>
      <c r="G210" s="160"/>
      <c r="H210" s="160"/>
      <c r="I210" s="160"/>
    </row>
    <row r="211" customFormat="false" ht="18" hidden="false" customHeight="true" outlineLevel="0" collapsed="false">
      <c r="D211" s="159"/>
      <c r="E211" s="164" t="s">
        <v>268</v>
      </c>
      <c r="F211" s="160" t="n">
        <f aca="false">F18+F52+F149+F170+F138</f>
        <v>18974482</v>
      </c>
      <c r="G211" s="160" t="n">
        <f aca="false">G18+G52+G149+G170+G138</f>
        <v>14271150</v>
      </c>
      <c r="H211" s="160" t="n">
        <f aca="false">H18+H52+H149+H170+H138</f>
        <v>18295125</v>
      </c>
      <c r="I211" s="160" t="n">
        <f aca="false">I18+I52+I149+I170+I138</f>
        <v>19271697</v>
      </c>
    </row>
    <row r="212" customFormat="false" ht="37.5" hidden="false" customHeight="true" outlineLevel="0" collapsed="false"/>
    <row r="213" customFormat="false" ht="33.75" hidden="false" customHeight="true" outlineLevel="0" collapsed="false"/>
    <row r="214" customFormat="false" ht="33.75" hidden="false" customHeight="true" outlineLevel="0" collapsed="false"/>
    <row r="215" customFormat="false" ht="29.25" hidden="false" customHeight="true" outlineLevel="0" collapsed="false"/>
    <row r="216" customFormat="false" ht="32.25" hidden="false" customHeight="true" outlineLevel="0" collapsed="false"/>
    <row r="217" customFormat="false" ht="37.5" hidden="false" customHeight="true" outlineLevel="0" collapsed="false"/>
    <row r="218" customFormat="false" ht="37.5" hidden="false" customHeight="true" outlineLevel="0" collapsed="false"/>
    <row r="219" customFormat="false" ht="45.75" hidden="false" customHeight="true" outlineLevel="0" collapsed="false"/>
    <row r="220" customFormat="false" ht="28.5" hidden="false" customHeight="true" outlineLevel="0" collapsed="false"/>
    <row r="221" customFormat="false" ht="45.75" hidden="false" customHeight="true" outlineLevel="0" collapsed="false"/>
    <row r="222" customFormat="false" ht="25.5" hidden="false" customHeight="true" outlineLevel="0" collapsed="false"/>
    <row r="223" customFormat="false" ht="25.5" hidden="false" customHeight="true" outlineLevel="0" collapsed="false"/>
    <row r="224" customFormat="false" ht="25.5" hidden="false" customHeight="true" outlineLevel="0" collapsed="false"/>
    <row r="225" customFormat="false" ht="25.5" hidden="false" customHeight="true" outlineLevel="0" collapsed="false"/>
    <row r="226" customFormat="false" ht="25.5" hidden="false" customHeight="true" outlineLevel="0" collapsed="false"/>
    <row r="227" customFormat="false" ht="33" hidden="false" customHeight="true" outlineLevel="0" collapsed="false"/>
    <row r="228" customFormat="false" ht="25.5" hidden="false" customHeight="true" outlineLevel="0" collapsed="false"/>
    <row r="229" customFormat="false" ht="25.5" hidden="false" customHeight="true" outlineLevel="0" collapsed="false"/>
    <row r="230" customFormat="false" ht="34.5" hidden="false" customHeight="true" outlineLevel="0" collapsed="false"/>
    <row r="231" customFormat="false" ht="23.25" hidden="false" customHeight="true" outlineLevel="0" collapsed="false"/>
    <row r="232" customFormat="false" ht="26.25" hidden="false" customHeight="true" outlineLevel="0" collapsed="false"/>
    <row r="233" customFormat="false" ht="45" hidden="false" customHeight="true" outlineLevel="0" collapsed="false"/>
    <row r="234" customFormat="false" ht="31.5" hidden="false" customHeight="true" outlineLevel="0" collapsed="false"/>
    <row r="235" customFormat="false" ht="24" hidden="false" customHeight="true" outlineLevel="0" collapsed="false"/>
    <row r="236" customFormat="false" ht="33.75" hidden="false" customHeight="true" outlineLevel="0" collapsed="false"/>
    <row r="237" customFormat="false" ht="31.5" hidden="false" customHeight="true" outlineLevel="0" collapsed="false"/>
    <row r="238" customFormat="false" ht="24" hidden="false" customHeight="true" outlineLevel="0" collapsed="false"/>
    <row r="239" customFormat="false" ht="20.25" hidden="false" customHeight="true" outlineLevel="0" collapsed="false"/>
    <row r="240" customFormat="false" ht="22.5" hidden="false" customHeight="true" outlineLevel="0" collapsed="false"/>
    <row r="241" customFormat="false" ht="17.25" hidden="false" customHeight="true" outlineLevel="0" collapsed="false"/>
    <row r="242" customFormat="false" ht="18.75" hidden="false" customHeight="true" outlineLevel="0" collapsed="false"/>
  </sheetData>
  <mergeCells count="35">
    <mergeCell ref="B9:B12"/>
    <mergeCell ref="C9:C12"/>
    <mergeCell ref="D9:D12"/>
    <mergeCell ref="E9:E12"/>
    <mergeCell ref="F9:F12"/>
    <mergeCell ref="G9:G12"/>
    <mergeCell ref="H9:H12"/>
    <mergeCell ref="I9:I12"/>
    <mergeCell ref="B118:B119"/>
    <mergeCell ref="C118:C119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B184:B185"/>
    <mergeCell ref="C184:C185"/>
    <mergeCell ref="D184:D185"/>
    <mergeCell ref="E184:E185"/>
    <mergeCell ref="F184:F185"/>
    <mergeCell ref="G184:G185"/>
    <mergeCell ref="H184:H185"/>
    <mergeCell ref="I184:I185"/>
    <mergeCell ref="D196:E196"/>
  </mergeCells>
  <printOptions headings="false" gridLines="false" gridLinesSet="true" horizontalCentered="false" verticalCentered="false"/>
  <pageMargins left="0.236111111111111" right="0" top="0.315277777777778" bottom="0.196527777777778" header="0.511805555555555" footer="0.511805555555555"/>
  <pageSetup paperSize="9" scale="41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991904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2016-03-21T16:24:29Z</dcterms:created>
  <dc:creator>User</dc:creator>
  <dc:language>ru-RU</dc:language>
  <cp:lastPrinted>2020-02-13T16:49:24Z</cp:lastPrinted>
  <dcterms:modified xsi:type="dcterms:W3CDTF">2020-02-20T11:33:01Z</dcterms:modified>
  <cp:revision>2</cp:revision>
</cp:coreProperties>
</file>